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stanmorecoal.sharepoint.com/sites/SMR_Sustainability/Shared Documents/Sustainability Reporting/2024 Sustainability Reporting/"/>
    </mc:Choice>
  </mc:AlternateContent>
  <xr:revisionPtr revIDLastSave="42" documentId="8_{E0E9C954-5ED5-44E6-B174-68C5B08A32CD}" xr6:coauthVersionLast="47" xr6:coauthVersionMax="47" xr10:uidLastSave="{D073F490-E510-45F9-BC12-3833BE922E6D}"/>
  <bookViews>
    <workbookView xWindow="-120" yWindow="-120" windowWidth="29040" windowHeight="15720" activeTab="4" xr2:uid="{B91CE31F-BD98-F34F-A4C6-6CD5EE84E909}"/>
  </bookViews>
  <sheets>
    <sheet name="Safety" sheetId="1" r:id="rId1"/>
    <sheet name="Workforce" sheetId="3" r:id="rId2"/>
    <sheet name="Economic Contribution" sheetId="4" r:id="rId3"/>
    <sheet name="GHG Emissions" sheetId="5" r:id="rId4"/>
    <sheet name="Land Management" sheetId="6" r:id="rId5"/>
    <sheet name="Energy Use" sheetId="7" r:id="rId6"/>
    <sheet name="Water" sheetId="8" r:id="rId7"/>
    <sheet name="Waste and Recycling" sheetId="9" r:id="rId8"/>
    <sheet name="Environmental Compliance" sheetId="10" r:id="rId9"/>
    <sheet name="Air Emissions" sheetId="11"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6" l="1"/>
  <c r="D14" i="10"/>
  <c r="E11" i="10"/>
  <c r="C21" i="8"/>
  <c r="D12" i="8"/>
  <c r="C12" i="8"/>
  <c r="E8" i="7"/>
  <c r="D8" i="7"/>
  <c r="C8" i="7"/>
  <c r="D14" i="6"/>
  <c r="C14" i="6"/>
  <c r="C11" i="6"/>
  <c r="C9" i="6"/>
  <c r="E7" i="6"/>
  <c r="E9" i="6" s="1"/>
  <c r="D6" i="6"/>
  <c r="D9" i="6" s="1"/>
  <c r="E36" i="5"/>
  <c r="D36" i="5"/>
  <c r="F22" i="4"/>
  <c r="E22" i="4"/>
  <c r="D22" i="4"/>
  <c r="E106" i="3"/>
  <c r="E105" i="3"/>
  <c r="E104" i="3"/>
  <c r="E103" i="3"/>
  <c r="I78" i="3"/>
  <c r="I77" i="3"/>
  <c r="H75" i="3"/>
  <c r="G75" i="3"/>
  <c r="I74" i="3"/>
  <c r="E60" i="3"/>
  <c r="E39" i="3"/>
  <c r="D39" i="3"/>
  <c r="E34" i="3"/>
  <c r="D34" i="3"/>
  <c r="E11" i="3"/>
  <c r="D11" i="3"/>
  <c r="C11" i="3"/>
  <c r="E9" i="3"/>
  <c r="D9" i="3"/>
  <c r="C9" i="3"/>
  <c r="I75" i="3" l="1"/>
  <c r="E35" i="3"/>
  <c r="E40" i="3"/>
  <c r="E28" i="1" l="1"/>
  <c r="E27" i="1"/>
  <c r="D27" i="1"/>
  <c r="C27" i="1"/>
  <c r="E26" i="1"/>
  <c r="D26" i="1"/>
  <c r="C26" i="1"/>
  <c r="E25" i="1"/>
  <c r="D25" i="1"/>
  <c r="C25" i="1"/>
  <c r="E24" i="1"/>
  <c r="D24" i="1"/>
  <c r="C24" i="1"/>
  <c r="E21" i="1"/>
  <c r="E12" i="1"/>
  <c r="D12" i="1"/>
  <c r="C12" i="1"/>
</calcChain>
</file>

<file path=xl/sharedStrings.xml><?xml version="1.0" encoding="utf-8"?>
<sst xmlns="http://schemas.openxmlformats.org/spreadsheetml/2006/main" count="440" uniqueCount="289">
  <si>
    <t>Safety Performance (employees and contractors)</t>
  </si>
  <si>
    <t>Incident Category</t>
  </si>
  <si>
    <t>Serious Accidents</t>
  </si>
  <si>
    <t>Occupational Fatal injury</t>
  </si>
  <si>
    <t>Lost Time Injury</t>
  </si>
  <si>
    <t>Restricted Work Injury</t>
  </si>
  <si>
    <t>Medical Treatment injury</t>
  </si>
  <si>
    <t>First Aid Injury</t>
  </si>
  <si>
    <t>Total injuries</t>
  </si>
  <si>
    <t>Number of Hours Worked (Employees and Contractors)</t>
  </si>
  <si>
    <t>Fatalities due to occupational illness</t>
  </si>
  <si>
    <t>N/A</t>
  </si>
  <si>
    <t>Lost Time Illnesses</t>
  </si>
  <si>
    <t>Restricted Work Illnesses</t>
  </si>
  <si>
    <t>Medical Treatment Illnesses</t>
  </si>
  <si>
    <t>First Aid Illnesses</t>
  </si>
  <si>
    <t>Total occupational illnesses</t>
  </si>
  <si>
    <t>Performance Frequency Rates per 1,000,000 hours worked</t>
  </si>
  <si>
    <t>Total Recordable Injury rate (TRIFR)</t>
  </si>
  <si>
    <t>Serious Accident Frequency Rate (SAFR)</t>
  </si>
  <si>
    <t>Fatality frequency rate (FFR)</t>
  </si>
  <si>
    <t>Lost time injury frequency rate (LTIFR)</t>
  </si>
  <si>
    <t>Total Recordable Occupational Illness Frequency Rate (TROIFR)</t>
  </si>
  <si>
    <t>Sustainability Databook</t>
  </si>
  <si>
    <t>Workforce</t>
  </si>
  <si>
    <t>Employee headcount</t>
  </si>
  <si>
    <t xml:space="preserve">Male </t>
  </si>
  <si>
    <t>Female</t>
  </si>
  <si>
    <t>Total Employees</t>
  </si>
  <si>
    <t>Total Contractors</t>
  </si>
  <si>
    <t>Total Workforce (Employees + Contractors)</t>
  </si>
  <si>
    <t>Employment by type (# of)</t>
  </si>
  <si>
    <t>Contract type</t>
  </si>
  <si>
    <t>Permanent - Male</t>
  </si>
  <si>
    <t>Permanent - Female</t>
  </si>
  <si>
    <t>Temporary - Male</t>
  </si>
  <si>
    <t>Temporary - Female</t>
  </si>
  <si>
    <t>Employment type</t>
  </si>
  <si>
    <t>Full-time - Male</t>
  </si>
  <si>
    <t>Full-time - Female</t>
  </si>
  <si>
    <t>Part-time - Male</t>
  </si>
  <si>
    <t>Part-time - Female</t>
  </si>
  <si>
    <t>Casual - Male</t>
  </si>
  <si>
    <t>Casual - Female</t>
  </si>
  <si>
    <t>Leadership Roles</t>
  </si>
  <si>
    <t>Male</t>
  </si>
  <si>
    <t>Employee Hire and Turnover Number and Rate</t>
  </si>
  <si>
    <t>New Employees</t>
  </si>
  <si>
    <t>Total</t>
  </si>
  <si>
    <t>Hire Rate (%)</t>
  </si>
  <si>
    <t>Departing Employees</t>
  </si>
  <si>
    <t>Turnover Rate (%)</t>
  </si>
  <si>
    <t>Voluntary employee turnover (%)</t>
  </si>
  <si>
    <t>Average length of service (years)</t>
  </si>
  <si>
    <t>Total Employees and Contractors</t>
  </si>
  <si>
    <t>Age profile of employees</t>
  </si>
  <si>
    <t>&lt; 30 years, male</t>
  </si>
  <si>
    <t>&lt; 30 years, female</t>
  </si>
  <si>
    <t>30-50 years, male</t>
  </si>
  <si>
    <t>30-50 years, female</t>
  </si>
  <si>
    <t>&gt; 50 years, male</t>
  </si>
  <si>
    <t>&gt; 50 years, female</t>
  </si>
  <si>
    <t>Industrial Relations</t>
  </si>
  <si>
    <t>Number of collective bargaining agreements</t>
  </si>
  <si>
    <t>Employees covered by collective bargaining agreements (%)</t>
  </si>
  <si>
    <t>Training Hours</t>
  </si>
  <si>
    <t>Employees</t>
  </si>
  <si>
    <t>Board diversity</t>
  </si>
  <si>
    <t>Employees by Region</t>
  </si>
  <si>
    <t>Central Queensland</t>
  </si>
  <si>
    <t>South East Queensland</t>
  </si>
  <si>
    <t>Employees by Region, contract type, and gender</t>
  </si>
  <si>
    <t>Permanent employees - female</t>
  </si>
  <si>
    <t>Permanent employees - male</t>
  </si>
  <si>
    <t>Temporary employees -  female</t>
  </si>
  <si>
    <t>Temporary employees -  male</t>
  </si>
  <si>
    <t>Total female</t>
  </si>
  <si>
    <t>Total male</t>
  </si>
  <si>
    <t>Employees by Region, employment type, and gender</t>
  </si>
  <si>
    <t>Full-time - female</t>
  </si>
  <si>
    <t>Full-time - male</t>
  </si>
  <si>
    <t>Part-time - female</t>
  </si>
  <si>
    <t>Part-time - male</t>
  </si>
  <si>
    <t>Casual - female</t>
  </si>
  <si>
    <t>Casual - male</t>
  </si>
  <si>
    <t>Employees by age group, gender and region</t>
  </si>
  <si>
    <t>New employees by age group, gender and region</t>
  </si>
  <si>
    <t>Employees turnover by age group, gender and region</t>
  </si>
  <si>
    <t>Pay ratio of CEO to median employee compensation</t>
  </si>
  <si>
    <t>Annual total compensation for CEO to median for all employees</t>
  </si>
  <si>
    <t>Percentage increase in annual compensation CEO to median for all employees</t>
  </si>
  <si>
    <t>Entry level wage compared to minimum wage</t>
  </si>
  <si>
    <t>23:1</t>
  </si>
  <si>
    <t>11:1</t>
  </si>
  <si>
    <t>1.69:1</t>
  </si>
  <si>
    <t>Parental Leave provided to employees</t>
  </si>
  <si>
    <t>Parental Leave Figures</t>
  </si>
  <si>
    <t>Number of employees who were entitled to Parental Leave</t>
  </si>
  <si>
    <t>Number of employees who took Parental Leave</t>
  </si>
  <si>
    <t>Number of employees that returned to work in the reporting period after parental leave ended</t>
  </si>
  <si>
    <r>
      <t xml:space="preserve">Employees that returned to work in the reporting period after parental leave ended </t>
    </r>
    <r>
      <rPr>
        <b/>
        <sz val="11"/>
        <rFont val="Aptos Narrow"/>
        <family val="2"/>
        <scheme val="minor"/>
      </rPr>
      <t>that were still employed 12 months after their return to work</t>
    </r>
  </si>
  <si>
    <r>
      <t>Return to work rate of employees that took parental leave</t>
    </r>
    <r>
      <rPr>
        <vertAlign val="superscript"/>
        <sz val="11"/>
        <color theme="1"/>
        <rFont val="Aptos Narrow"/>
        <family val="2"/>
        <scheme val="minor"/>
      </rPr>
      <t>1</t>
    </r>
  </si>
  <si>
    <r>
      <t>Retention rate of employees that took parental leave</t>
    </r>
    <r>
      <rPr>
        <vertAlign val="superscript"/>
        <sz val="11"/>
        <color theme="1"/>
        <rFont val="Aptos Narrow"/>
        <family val="2"/>
        <scheme val="minor"/>
      </rPr>
      <t>2</t>
    </r>
  </si>
  <si>
    <t xml:space="preserve">1: Some employees are still on Parental Leave as at 31 Dec 2024 so have been excluded from this calculation. </t>
  </si>
  <si>
    <t xml:space="preserve">2: Employees who took Parental Leave and returned to work have not surpassed 12 months within the reporting period. </t>
  </si>
  <si>
    <t>All values in AUD$</t>
  </si>
  <si>
    <t>Economic Value</t>
  </si>
  <si>
    <t>Economic value generated, distributed, and retained (US$m)</t>
  </si>
  <si>
    <t>Economic value generated (revenue)</t>
  </si>
  <si>
    <t>Revenue</t>
  </si>
  <si>
    <t>Economic value distributed</t>
  </si>
  <si>
    <t>Operating Costs</t>
  </si>
  <si>
    <t>Employee wages and benefits</t>
  </si>
  <si>
    <t>Payments to providers of capital</t>
  </si>
  <si>
    <t>Royalties</t>
  </si>
  <si>
    <t>Tax</t>
  </si>
  <si>
    <t>Economic value retained</t>
  </si>
  <si>
    <t>Value retained</t>
  </si>
  <si>
    <t>Philanthropic and Community Contributions (AUD$)</t>
  </si>
  <si>
    <t>Education &amp; Skill Development</t>
  </si>
  <si>
    <t>Community Health and well-being</t>
  </si>
  <si>
    <t>Innovation, Research and Infrastructure</t>
  </si>
  <si>
    <t>Environmental Protection</t>
  </si>
  <si>
    <t>Others</t>
  </si>
  <si>
    <t>Economic Contributions (AUD$)</t>
  </si>
  <si>
    <r>
      <t>Local Vendor Spend</t>
    </r>
    <r>
      <rPr>
        <vertAlign val="superscript"/>
        <sz val="11"/>
        <color theme="1"/>
        <rFont val="Aptos Narrow"/>
        <family val="2"/>
        <scheme val="minor"/>
      </rPr>
      <t>1</t>
    </r>
  </si>
  <si>
    <t>First Nations Spend</t>
  </si>
  <si>
    <t>Australian Tax Jurisdiction entities</t>
  </si>
  <si>
    <t>Principal Activity</t>
  </si>
  <si>
    <t>Stanmore Resources Limited</t>
  </si>
  <si>
    <t>Coal exploration &amp; mining</t>
  </si>
  <si>
    <t>Comet Coal &amp; Coke Pty Limited</t>
  </si>
  <si>
    <t>Coal exploration</t>
  </si>
  <si>
    <t>Belview Coal Pty Ltd</t>
  </si>
  <si>
    <t>Mackenzie Coal Pty Limited</t>
  </si>
  <si>
    <t>Stanmore Coal Custodians Pty Ltd</t>
  </si>
  <si>
    <t>Emerald Coal Pty Ltd</t>
  </si>
  <si>
    <t>New Cambria Pty Ltd Coal exploration Australia 100 100</t>
  </si>
  <si>
    <t>Kerlong Coking Coal Pty Ltd</t>
  </si>
  <si>
    <t>Stanmore Surat Coal Pty Ltd</t>
  </si>
  <si>
    <t>Theresa Creek Coal Pty Ltd</t>
  </si>
  <si>
    <t>Stanmore Wotonga Pty Ltd</t>
  </si>
  <si>
    <t>Stanmore IP Coal Pty Ltd</t>
  </si>
  <si>
    <t>Stanmore IP South Pty Ltd</t>
  </si>
  <si>
    <t>Stanmore Bowen Coal pty Ltd</t>
  </si>
  <si>
    <t>Isaac Plains Coal Management Pty Ltd</t>
  </si>
  <si>
    <t>Isaac Plains Sales &amp; Marketing Pty Ltd</t>
  </si>
  <si>
    <t>Stanmore SMC Holdings Pty Ltd</t>
  </si>
  <si>
    <t xml:space="preserve">Stanmore NextGen Pty Ltd </t>
  </si>
  <si>
    <t>Renewable energy</t>
  </si>
  <si>
    <t>Dampier Coal (Queensland) Pty Limited</t>
  </si>
  <si>
    <t>Stanmore SMC Pty Limited</t>
  </si>
  <si>
    <t>Red Mountain Infrastructure Pty Ltd</t>
  </si>
  <si>
    <t>MetRes Pty Ltd</t>
  </si>
  <si>
    <t>Stanmore Corporate Holdings Pty Ltd</t>
  </si>
  <si>
    <t>MetRes Invest Pty Ltd</t>
  </si>
  <si>
    <t xml:space="preserve">Echo QLD Coal Pty Ltd </t>
  </si>
  <si>
    <t>Boomerang QLD Coal Pty Ltd</t>
  </si>
  <si>
    <t xml:space="preserve">Eagle Downs Coal Management Pty Ltd </t>
  </si>
  <si>
    <t>Australian Tax Jurisdiction Information</t>
  </si>
  <si>
    <t>Number of Employees (headcount basis as at 31 December 2024)</t>
  </si>
  <si>
    <t>Revenue from third-party sales</t>
  </si>
  <si>
    <t>Revenues from intra-group transactions with other tax jurisdictions</t>
  </si>
  <si>
    <t>Profit/loss before tax</t>
  </si>
  <si>
    <t>Tangible assets other than cash and cash equivalents;</t>
  </si>
  <si>
    <t>Corporate income tax paid on a cash basis</t>
  </si>
  <si>
    <t>Corporate income tax accrued on profit/loss</t>
  </si>
  <si>
    <t>Guernsey Tax Jurisdiction entities</t>
  </si>
  <si>
    <t>Windmill Insurance Company Limited</t>
  </si>
  <si>
    <t>Insurance</t>
  </si>
  <si>
    <t>Guernsey Tax Jurisdiction Information</t>
  </si>
  <si>
    <t>US$M</t>
  </si>
  <si>
    <t>Occupational Illnesses</t>
  </si>
  <si>
    <t>GHG Emissions</t>
  </si>
  <si>
    <t>t CO-2e</t>
  </si>
  <si>
    <t>FY2022</t>
  </si>
  <si>
    <t>FY2023</t>
  </si>
  <si>
    <t>Scope 1</t>
  </si>
  <si>
    <t>Scope 2 (location-based)</t>
  </si>
  <si>
    <t>Scope 1 by Source</t>
  </si>
  <si>
    <t>Fugitive Emissions</t>
  </si>
  <si>
    <t>Diesel</t>
  </si>
  <si>
    <t>Other</t>
  </si>
  <si>
    <t>Scope 1 by Mine</t>
  </si>
  <si>
    <t>South Walker Creek</t>
  </si>
  <si>
    <t>Poitrel Complex</t>
  </si>
  <si>
    <t>Isaac Plains Complex</t>
  </si>
  <si>
    <t>Millennium</t>
  </si>
  <si>
    <t>Scope 2 by Mine</t>
  </si>
  <si>
    <t>Emissions Intensity</t>
  </si>
  <si>
    <r>
      <t>Scope 1 emissions intensity (t CO</t>
    </r>
    <r>
      <rPr>
        <vertAlign val="subscript"/>
        <sz val="11"/>
        <color theme="1"/>
        <rFont val="Aptos Narrow"/>
        <family val="2"/>
        <scheme val="minor"/>
      </rPr>
      <t>2</t>
    </r>
    <r>
      <rPr>
        <sz val="11"/>
        <color theme="1"/>
        <rFont val="Aptos Narrow"/>
        <family val="2"/>
        <scheme val="minor"/>
      </rPr>
      <t>-e/ROM t)</t>
    </r>
  </si>
  <si>
    <r>
      <t>Scope 1 and 2 emissions intensity (t CO</t>
    </r>
    <r>
      <rPr>
        <vertAlign val="subscript"/>
        <sz val="11"/>
        <color theme="1"/>
        <rFont val="Aptos Narrow"/>
        <family val="2"/>
        <scheme val="minor"/>
      </rPr>
      <t>2</t>
    </r>
    <r>
      <rPr>
        <sz val="11"/>
        <color theme="1"/>
        <rFont val="Aptos Narrow"/>
        <family val="2"/>
        <scheme val="minor"/>
      </rPr>
      <t>-e/ROM t)</t>
    </r>
  </si>
  <si>
    <t>ROM Production (kt)</t>
  </si>
  <si>
    <t>Carbo Credit Units</t>
  </si>
  <si>
    <t>Number of Australian Carbon Credit Units (ACCUs) surrendered</t>
  </si>
  <si>
    <t xml:space="preserve">Net Scope 1 Emissions </t>
  </si>
  <si>
    <t>Net Scope 1 Emissions Intensity (t CO2-e/ROM t)</t>
  </si>
  <si>
    <r>
      <t>Proved Reserves (million tonnes CO</t>
    </r>
    <r>
      <rPr>
        <vertAlign val="subscript"/>
        <sz val="11"/>
        <color theme="1"/>
        <rFont val="Aptos Narrow"/>
        <family val="2"/>
        <scheme val="minor"/>
      </rPr>
      <t>2</t>
    </r>
    <r>
      <rPr>
        <sz val="11"/>
        <color theme="1"/>
        <rFont val="Aptos Narrow"/>
        <family val="2"/>
        <scheme val="minor"/>
      </rPr>
      <t>-e)</t>
    </r>
  </si>
  <si>
    <t>Probable Reserves (million tonnes CO2-e)</t>
  </si>
  <si>
    <r>
      <t>FY2024</t>
    </r>
    <r>
      <rPr>
        <b/>
        <vertAlign val="superscript"/>
        <sz val="11"/>
        <color theme="5"/>
        <rFont val="Aptos Narrow"/>
        <family val="2"/>
        <scheme val="minor"/>
      </rPr>
      <t>1</t>
    </r>
  </si>
  <si>
    <r>
      <t>FY2024</t>
    </r>
    <r>
      <rPr>
        <b/>
        <vertAlign val="superscript"/>
        <sz val="11"/>
        <color theme="5"/>
        <rFont val="Aptos Narrow"/>
        <family val="2"/>
        <scheme val="minor"/>
      </rPr>
      <t>2</t>
    </r>
  </si>
  <si>
    <r>
      <t>Potential Emissions from Proven and Probable Reserves</t>
    </r>
    <r>
      <rPr>
        <b/>
        <vertAlign val="superscript"/>
        <sz val="11"/>
        <color theme="5"/>
        <rFont val="Aptos Narrow"/>
        <family val="2"/>
        <scheme val="minor"/>
      </rPr>
      <t>3</t>
    </r>
  </si>
  <si>
    <t>1: Includes First Nations spend where they are a Local Vendor.</t>
  </si>
  <si>
    <t>1: Includes Millenium.</t>
  </si>
  <si>
    <t>Land Rehabilitation and Distrubance</t>
  </si>
  <si>
    <t>Total Land Rehabilitated (ha)</t>
  </si>
  <si>
    <t>Poitrel</t>
  </si>
  <si>
    <t>Land Use (ha)</t>
  </si>
  <si>
    <r>
      <t>Land owned</t>
    </r>
    <r>
      <rPr>
        <vertAlign val="superscript"/>
        <sz val="11"/>
        <color theme="1"/>
        <rFont val="Aptos Narrow"/>
        <family val="2"/>
        <scheme val="minor"/>
      </rPr>
      <t>2</t>
    </r>
  </si>
  <si>
    <r>
      <t>Land leased to others</t>
    </r>
    <r>
      <rPr>
        <vertAlign val="superscript"/>
        <sz val="11"/>
        <color theme="1"/>
        <rFont val="Aptos Narrow"/>
        <family val="2"/>
        <scheme val="minor"/>
      </rPr>
      <t>3</t>
    </r>
  </si>
  <si>
    <r>
      <t>Land managed for Biodiversity</t>
    </r>
    <r>
      <rPr>
        <vertAlign val="superscript"/>
        <sz val="11"/>
        <color theme="1"/>
        <rFont val="Aptos Narrow"/>
        <family val="2"/>
        <scheme val="minor"/>
      </rPr>
      <t>4</t>
    </r>
  </si>
  <si>
    <r>
      <t>Total Land Disturbed (ha)</t>
    </r>
    <r>
      <rPr>
        <b/>
        <vertAlign val="superscript"/>
        <sz val="11"/>
        <color theme="5"/>
        <rFont val="Aptos Narrow"/>
        <family val="2"/>
        <scheme val="minor"/>
      </rPr>
      <t>1</t>
    </r>
  </si>
  <si>
    <t>-</t>
  </si>
  <si>
    <t>1: This represents new disturbance and is not cumulative.</t>
  </si>
  <si>
    <t xml:space="preserve">2: Stanmore Resources or a subsidiary company owns the title to the property. </t>
  </si>
  <si>
    <t>3: Includes Mining Lease land with grazing agreements and buffer land.</t>
  </si>
  <si>
    <t>Energy Use</t>
  </si>
  <si>
    <t>GJ of Energy by Source</t>
  </si>
  <si>
    <r>
      <t>Combusted liquid fuels</t>
    </r>
    <r>
      <rPr>
        <vertAlign val="superscript"/>
        <sz val="11"/>
        <color theme="1"/>
        <rFont val="Aptos Narrow"/>
        <family val="2"/>
        <scheme val="minor"/>
      </rPr>
      <t>2</t>
    </r>
  </si>
  <si>
    <r>
      <t>Electricity and non-combusted liquid fuels</t>
    </r>
    <r>
      <rPr>
        <vertAlign val="superscript"/>
        <sz val="11"/>
        <color theme="1"/>
        <rFont val="Aptos Narrow"/>
        <family val="2"/>
        <scheme val="minor"/>
      </rPr>
      <t>3</t>
    </r>
  </si>
  <si>
    <t>Total Energy Consumed</t>
  </si>
  <si>
    <t>Combusted Liquid Fuels by Site</t>
  </si>
  <si>
    <t xml:space="preserve">Millenium </t>
  </si>
  <si>
    <t>Electricity and non-combusted liquid fuels by site</t>
  </si>
  <si>
    <t>Energy Intensity (GJ/ROM t)</t>
  </si>
  <si>
    <t>1: Includes Millenium Mine.</t>
  </si>
  <si>
    <t>2: Liquid fuels includes diesel, oils, greases, and other minor amounts of liquids that are combusted.</t>
  </si>
  <si>
    <t>Water</t>
  </si>
  <si>
    <t>Figures in Megalitres (ML) unless otherwise specified.</t>
  </si>
  <si>
    <t>Water Withdrawl  (ML)</t>
  </si>
  <si>
    <t>2024</t>
  </si>
  <si>
    <t>Surface water (mine water runoff)</t>
  </si>
  <si>
    <t>Third-party water</t>
  </si>
  <si>
    <t>Ground water</t>
  </si>
  <si>
    <t>Produced water</t>
  </si>
  <si>
    <t>Seawater</t>
  </si>
  <si>
    <t>Total water withdrawl</t>
  </si>
  <si>
    <t>Water Discharge (ML)</t>
  </si>
  <si>
    <t>Total water discharged</t>
  </si>
  <si>
    <t>Water Used (ML)</t>
  </si>
  <si>
    <t>2023</t>
  </si>
  <si>
    <t>CHPP (gross)</t>
  </si>
  <si>
    <t>Dust supression</t>
  </si>
  <si>
    <t>Total water used</t>
  </si>
  <si>
    <t>Total water shared to external parties</t>
  </si>
  <si>
    <t>Water Recycled</t>
  </si>
  <si>
    <r>
      <t>2023</t>
    </r>
    <r>
      <rPr>
        <b/>
        <vertAlign val="superscript"/>
        <sz val="11"/>
        <color theme="5"/>
        <rFont val="Aptos Narrow"/>
        <family val="2"/>
        <scheme val="minor"/>
      </rPr>
      <t>1</t>
    </r>
  </si>
  <si>
    <t>1:The Produced water value has been corrected as last year it was misreported.</t>
  </si>
  <si>
    <t>2: Data for 2022 not available.</t>
  </si>
  <si>
    <t>Water sources and destinations</t>
  </si>
  <si>
    <t>Surface water</t>
  </si>
  <si>
    <t>Surface water run off captured via mine site stormwater systems and ponds, is used for coal handling and processing activities, dust suppression purposes, and rehabilitation and revegetation of closure areas, across all our operations.</t>
  </si>
  <si>
    <t>Groundwater</t>
  </si>
  <si>
    <t>Groundwater captured from the coal seam, through the process of pit dewatering, is captured ahead of mining and used by the sites for coal handling and processing activities, dust suppression purposes, and rehabilitation and revegetation.</t>
  </si>
  <si>
    <t>Third party water</t>
  </si>
  <si>
    <t xml:space="preserve">Water provided by a third party via commerical agreement. </t>
  </si>
  <si>
    <t>Water obtained from the sea.</t>
  </si>
  <si>
    <t>Water produced onsite using air-to-water capture technology.</t>
  </si>
  <si>
    <t>Watse and Recycling</t>
  </si>
  <si>
    <t>Mineral waste (kBCM)</t>
  </si>
  <si>
    <t>Overburden (waste rocks)</t>
  </si>
  <si>
    <t>Non-mineral waste</t>
  </si>
  <si>
    <t>Bulk Oil (kL)</t>
  </si>
  <si>
    <t>Oily Water (kL)</t>
  </si>
  <si>
    <r>
      <t>Other regulated waste</t>
    </r>
    <r>
      <rPr>
        <vertAlign val="superscript"/>
        <sz val="11"/>
        <color rgb="FF000000"/>
        <rFont val="Aptos Narrow"/>
        <family val="2"/>
        <scheme val="minor"/>
      </rPr>
      <t>1</t>
    </r>
    <r>
      <rPr>
        <sz val="11"/>
        <color rgb="FF000000"/>
        <rFont val="Aptos Narrow"/>
        <family val="2"/>
        <scheme val="minor"/>
      </rPr>
      <t xml:space="preserve"> (tonnes)</t>
    </r>
  </si>
  <si>
    <t>Recycled Waste (tonnes)</t>
  </si>
  <si>
    <t>General Waste (tonnes)</t>
  </si>
  <si>
    <t>Septic Tank Waste (kL)</t>
  </si>
  <si>
    <t>1: Includes grease, waste oil, chemicals, oil filters, among other minor items.</t>
  </si>
  <si>
    <t>Environmental Compliance</t>
  </si>
  <si>
    <t>Enforcement actions received</t>
  </si>
  <si>
    <t>Penalty Notices</t>
  </si>
  <si>
    <t>Enforceable undertakings</t>
  </si>
  <si>
    <t>Prosecutions</t>
  </si>
  <si>
    <t>Pending matters</t>
  </si>
  <si>
    <t>Total Enforcement actions</t>
  </si>
  <si>
    <t>Value of fines and prosecutions ($AUD)</t>
  </si>
  <si>
    <t>Value of fines and prosecutions</t>
  </si>
  <si>
    <t>Air Emissions (exlcuding GHG emissions)</t>
  </si>
  <si>
    <t>Sulphur oxides (SOx) emissions</t>
  </si>
  <si>
    <t>Nitrogen oxides (NOx) emissions</t>
  </si>
  <si>
    <t>Carbon Monoxide (CO)</t>
  </si>
  <si>
    <t>Particulate Matter less than 10 Microns (PM10)</t>
  </si>
  <si>
    <t>Dust PM10 24-hour Average (µg/m3)</t>
  </si>
  <si>
    <t>4: Area occupied by Stanmore Offset Area Management Plans and subject to EPBC and State offset agreement approvals.</t>
  </si>
  <si>
    <t>3: Includes electricity produced onsite where measured.</t>
  </si>
  <si>
    <r>
      <t>2024</t>
    </r>
    <r>
      <rPr>
        <b/>
        <vertAlign val="superscript"/>
        <sz val="11"/>
        <color theme="5"/>
        <rFont val="Aptos Narrow"/>
        <family val="2"/>
        <scheme val="minor"/>
      </rPr>
      <t>1</t>
    </r>
  </si>
  <si>
    <t>2: Surrender occurred in early 2025 in line with Safeguard Mechanism requirements. Includes surrender of ACCUs against previous year's safeguard requirements in line with multi-year monitoring period requirements.</t>
  </si>
  <si>
    <t>3: This represents the potential emissions should all our coal reserves be combusted. These values have been calcuated using the tonnes of coal published in our 2024 Annual Coal Resources and Reserve Summary (JORC report) and emission factors as published by the Australian National Greenhouse Account Factors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</si>
</sst>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8" formatCode="&quot;$&quot;#,##0.00;[Red]\-&quot;$&quot;#,##0.00"/>
    <numFmt numFmtId="164" formatCode="#,##0.0"/>
    <numFmt numFmtId="165" formatCode="&quot;$&quot;#,##0.00"/>
    <numFmt numFmtId="166" formatCode="0.000"/>
    <numFmt numFmtId="167" formatCode="#,##0.000"/>
    <numFmt numFmtId="168" formatCode="&quot;$&quot;#,##0"/>
  </numFmts>
  <fonts count="32" x14ac:knownFonts="1">
    <font>
      <sz val="11"/>
      <color theme="1"/>
      <name val="Aptos Narrow"/>
      <family val="2"/>
      <scheme val="minor"/>
    </font>
    <font>
      <sz val="12"/>
      <color theme="1"/>
      <name val="Aptos Narrow"/>
      <family val="2"/>
      <scheme val="minor"/>
    </font>
    <font>
      <sz val="18"/>
      <color theme="3"/>
      <name val="Aptos Display"/>
      <family val="2"/>
      <scheme val="major"/>
    </font>
    <font>
      <b/>
      <sz val="11"/>
      <color theme="3"/>
      <name val="Aptos Narrow"/>
      <family val="2"/>
      <scheme val="minor"/>
    </font>
    <font>
      <sz val="12"/>
      <color rgb="FF006100"/>
      <name val="Aptos Narrow"/>
      <family val="2"/>
      <scheme val="minor"/>
    </font>
    <font>
      <sz val="12"/>
      <color rgb="FF9C0006"/>
      <name val="Aptos Narrow"/>
      <family val="2"/>
      <scheme val="minor"/>
    </font>
    <font>
      <sz val="12"/>
      <color rgb="FF9C5700"/>
      <name val="Aptos Narrow"/>
      <family val="2"/>
      <scheme val="minor"/>
    </font>
    <font>
      <sz val="12"/>
      <color rgb="FF3F3F76"/>
      <name val="Aptos Narrow"/>
      <family val="2"/>
      <scheme val="minor"/>
    </font>
    <font>
      <b/>
      <sz val="12"/>
      <color rgb="FF3F3F3F"/>
      <name val="Aptos Narrow"/>
      <family val="2"/>
      <scheme val="minor"/>
    </font>
    <font>
      <b/>
      <sz val="12"/>
      <color rgb="FFFA7D00"/>
      <name val="Aptos Narrow"/>
      <family val="2"/>
      <scheme val="minor"/>
    </font>
    <font>
      <sz val="12"/>
      <color rgb="FFFA7D00"/>
      <name val="Aptos Narrow"/>
      <family val="2"/>
      <scheme val="minor"/>
    </font>
    <font>
      <b/>
      <sz val="12"/>
      <color theme="0"/>
      <name val="Aptos Narrow"/>
      <family val="2"/>
      <scheme val="minor"/>
    </font>
    <font>
      <i/>
      <sz val="12"/>
      <color rgb="FF7F7F7F"/>
      <name val="Aptos Narrow"/>
      <family val="2"/>
      <scheme val="minor"/>
    </font>
    <font>
      <b/>
      <sz val="12"/>
      <color theme="1"/>
      <name val="Aptos Narrow"/>
      <family val="2"/>
      <scheme val="minor"/>
    </font>
    <font>
      <b/>
      <sz val="14"/>
      <color theme="4"/>
      <name val="Aptos Display"/>
      <scheme val="major"/>
    </font>
    <font>
      <sz val="11"/>
      <color theme="0"/>
      <name val="Aptos Narrow"/>
      <family val="2"/>
      <scheme val="minor"/>
    </font>
    <font>
      <sz val="11"/>
      <color theme="1"/>
      <name val="Aptos Narrow"/>
      <family val="2"/>
      <scheme val="minor"/>
    </font>
    <font>
      <b/>
      <sz val="11"/>
      <color theme="5"/>
      <name val="Aptos Narrow"/>
      <family val="2"/>
      <scheme val="minor"/>
    </font>
    <font>
      <b/>
      <sz val="11"/>
      <color theme="4"/>
      <name val="Aptos Narrow"/>
      <scheme val="minor"/>
    </font>
    <font>
      <sz val="11"/>
      <color rgb="FFFF0000"/>
      <name val="Aptos Narrow"/>
      <family val="2"/>
      <scheme val="minor"/>
    </font>
    <font>
      <sz val="11"/>
      <color theme="4"/>
      <name val="Aptos Display"/>
      <scheme val="major"/>
    </font>
    <font>
      <b/>
      <sz val="11"/>
      <color theme="0"/>
      <name val="Aptos Display"/>
      <scheme val="major"/>
    </font>
    <font>
      <b/>
      <sz val="11"/>
      <color theme="1"/>
      <name val="Aptos Narrow"/>
      <family val="2"/>
      <scheme val="minor"/>
    </font>
    <font>
      <b/>
      <sz val="11"/>
      <name val="Aptos Narrow"/>
      <family val="2"/>
      <scheme val="minor"/>
    </font>
    <font>
      <sz val="11"/>
      <color rgb="FF000000"/>
      <name val="Aptos Narrow"/>
      <family val="2"/>
      <scheme val="minor"/>
    </font>
    <font>
      <i/>
      <sz val="11"/>
      <name val="Aptos Narrow"/>
      <family val="2"/>
      <scheme val="minor"/>
    </font>
    <font>
      <vertAlign val="superscript"/>
      <sz val="11"/>
      <color rgb="FF000000"/>
      <name val="Aptos Narrow"/>
      <family val="2"/>
      <scheme val="minor"/>
    </font>
    <font>
      <vertAlign val="superscript"/>
      <sz val="11"/>
      <color theme="1"/>
      <name val="Aptos Narrow"/>
      <family val="2"/>
      <scheme val="minor"/>
    </font>
    <font>
      <sz val="9"/>
      <color theme="1"/>
      <name val="Aptos Narrow"/>
      <family val="2"/>
      <scheme val="minor"/>
    </font>
    <font>
      <vertAlign val="subscript"/>
      <sz val="11"/>
      <color theme="1"/>
      <name val="Aptos Narrow"/>
      <family val="2"/>
      <scheme val="minor"/>
    </font>
    <font>
      <b/>
      <vertAlign val="superscript"/>
      <sz val="11"/>
      <color theme="5"/>
      <name val="Aptos Narrow"/>
      <family val="2"/>
      <scheme val="minor"/>
    </font>
    <font>
      <b/>
      <sz val="11"/>
      <color theme="1"/>
      <name val="Aptos Narrow"/>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bgColor indexed="64"/>
      </patternFill>
    </fill>
    <fill>
      <patternFill patternType="solid">
        <fgColor theme="0"/>
        <bgColor indexed="64"/>
      </patternFill>
    </fill>
    <fill>
      <patternFill patternType="solid">
        <fgColor theme="0"/>
      </patternFill>
    </fill>
    <fill>
      <patternFill patternType="solid">
        <fgColor theme="5"/>
        <bgColor indexed="64"/>
      </patternFill>
    </fill>
  </fills>
  <borders count="10">
    <border>
      <left/>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5"/>
      </top>
      <bottom style="thin">
        <color theme="5"/>
      </bottom>
      <diagonal/>
    </border>
    <border>
      <left/>
      <right/>
      <top style="thin">
        <color theme="5"/>
      </top>
      <bottom/>
      <diagonal/>
    </border>
  </borders>
  <cellStyleXfs count="49">
    <xf numFmtId="3" fontId="0" fillId="35" borderId="0"/>
    <xf numFmtId="0" fontId="2" fillId="0" borderId="0" applyNumberFormat="0" applyFill="0" applyBorder="0" applyAlignment="0" applyProtection="0"/>
    <xf numFmtId="1" fontId="17" fillId="35" borderId="8" applyAlignment="0" applyProtection="0"/>
    <xf numFmtId="1" fontId="17" fillId="35" borderId="0" applyAlignment="0" applyProtection="0"/>
    <xf numFmtId="0" fontId="3" fillId="0" borderId="1" applyNumberFormat="0" applyFill="0" applyAlignment="0" applyProtection="0"/>
    <xf numFmtId="0" fontId="3" fillId="0" borderId="0" applyNumberForma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6" fillId="4" borderId="0" applyNumberFormat="0" applyBorder="0" applyAlignment="0" applyProtection="0"/>
    <xf numFmtId="0" fontId="7" fillId="5" borderId="2" applyNumberFormat="0" applyAlignment="0" applyProtection="0"/>
    <xf numFmtId="0" fontId="8" fillId="6" borderId="3" applyNumberFormat="0" applyAlignment="0" applyProtection="0"/>
    <xf numFmtId="0" fontId="9" fillId="6" borderId="2" applyNumberFormat="0" applyAlignment="0" applyProtection="0"/>
    <xf numFmtId="0" fontId="10" fillId="0" borderId="4" applyNumberFormat="0" applyFill="0" applyAlignment="0" applyProtection="0"/>
    <xf numFmtId="0" fontId="11" fillId="7" borderId="5" applyNumberFormat="0" applyAlignment="0" applyProtection="0"/>
    <xf numFmtId="3" fontId="19" fillId="0" borderId="0" applyFill="0" applyBorder="0" applyAlignment="0" applyProtection="0"/>
    <xf numFmtId="0" fontId="1" fillId="8" borderId="6" applyNumberFormat="0" applyFont="0" applyAlignment="0" applyProtection="0"/>
    <xf numFmtId="0" fontId="12" fillId="0" borderId="0" applyNumberFormat="0" applyFill="0" applyBorder="0" applyAlignment="0" applyProtection="0"/>
    <xf numFmtId="0" fontId="13" fillId="0" borderId="7" applyNumberFormat="0" applyFill="0" applyAlignment="0" applyProtection="0"/>
    <xf numFmtId="0" fontId="15"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5"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5"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5"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5" fillId="29"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0" fontId="16" fillId="32" borderId="0" applyNumberFormat="0" applyBorder="0" applyAlignment="0" applyProtection="0"/>
    <xf numFmtId="3" fontId="18" fillId="34" borderId="0"/>
    <xf numFmtId="1" fontId="14" fillId="34" borderId="0"/>
    <xf numFmtId="37" fontId="16" fillId="0" borderId="0" applyFont="0" applyFill="0" applyBorder="0" applyAlignment="0" applyProtection="0"/>
    <xf numFmtId="164" fontId="16" fillId="0" borderId="0" applyFont="0" applyFill="0" applyBorder="0" applyAlignment="0" applyProtection="0"/>
    <xf numFmtId="4" fontId="16" fillId="0" borderId="0" applyFont="0" applyFill="0" applyBorder="0" applyAlignment="0" applyProtection="0"/>
    <xf numFmtId="167" fontId="16" fillId="0" borderId="0" applyFont="0" applyFill="0" applyBorder="0" applyAlignment="0" applyProtection="0"/>
    <xf numFmtId="9" fontId="16" fillId="0" borderId="0" applyFont="0" applyFill="0" applyBorder="0" applyAlignment="0" applyProtection="0"/>
  </cellStyleXfs>
  <cellXfs count="54">
    <xf numFmtId="3" fontId="0" fillId="35" borderId="0" xfId="0"/>
    <xf numFmtId="0" fontId="21" fillId="36" borderId="0" xfId="0" applyNumberFormat="1" applyFont="1" applyFill="1" applyAlignment="1">
      <alignment horizontal="left" vertical="center" indent="1"/>
    </xf>
    <xf numFmtId="3" fontId="0" fillId="33" borderId="0" xfId="0" applyFill="1"/>
    <xf numFmtId="3" fontId="0" fillId="35" borderId="0" xfId="0" applyAlignment="1">
      <alignment horizontal="right"/>
    </xf>
    <xf numFmtId="3" fontId="0" fillId="34" borderId="0" xfId="0" applyFill="1"/>
    <xf numFmtId="1" fontId="17" fillId="35" borderId="8" xfId="2"/>
    <xf numFmtId="3" fontId="0" fillId="33" borderId="0" xfId="0" applyFill="1" applyAlignment="1">
      <alignment horizontal="right"/>
    </xf>
    <xf numFmtId="3" fontId="0" fillId="34" borderId="0" xfId="0" applyFill="1" applyAlignment="1">
      <alignment horizontal="right"/>
    </xf>
    <xf numFmtId="1" fontId="17" fillId="35" borderId="8" xfId="2" applyAlignment="1">
      <alignment horizontal="right"/>
    </xf>
    <xf numFmtId="3" fontId="18" fillId="34" borderId="0" xfId="42"/>
    <xf numFmtId="1" fontId="14" fillId="34" borderId="0" xfId="43"/>
    <xf numFmtId="3" fontId="20" fillId="33" borderId="0" xfId="0" applyFont="1" applyFill="1" applyAlignment="1">
      <alignment horizontal="left" vertical="center" indent="1"/>
    </xf>
    <xf numFmtId="3" fontId="18" fillId="34" borderId="0" xfId="42" applyAlignment="1">
      <alignment horizontal="right"/>
    </xf>
    <xf numFmtId="1" fontId="17" fillId="35" borderId="0" xfId="3"/>
    <xf numFmtId="0" fontId="0" fillId="35" borderId="0" xfId="0" applyNumberFormat="1"/>
    <xf numFmtId="164" fontId="0" fillId="35" borderId="0" xfId="45" applyFont="1" applyFill="1"/>
    <xf numFmtId="164" fontId="0" fillId="35" borderId="0" xfId="45" applyFont="1" applyFill="1" applyAlignment="1">
      <alignment horizontal="right"/>
    </xf>
    <xf numFmtId="4" fontId="0" fillId="35" borderId="0" xfId="46" applyFont="1" applyFill="1"/>
    <xf numFmtId="1" fontId="17" fillId="35" borderId="8" xfId="2" applyAlignment="1">
      <alignment horizontal="right" wrapText="1"/>
    </xf>
    <xf numFmtId="1" fontId="17" fillId="35" borderId="8" xfId="2" applyAlignment="1">
      <alignment horizontal="right" wrapText="1" indent="1"/>
    </xf>
    <xf numFmtId="1" fontId="17" fillId="35" borderId="8" xfId="2" applyAlignment="1">
      <alignment horizontal="left"/>
    </xf>
    <xf numFmtId="1" fontId="17" fillId="35" borderId="0" xfId="3" applyAlignment="1">
      <alignment horizontal="left" vertical="center"/>
    </xf>
    <xf numFmtId="3" fontId="0" fillId="35" borderId="0" xfId="0" applyAlignment="1">
      <alignment wrapText="1"/>
    </xf>
    <xf numFmtId="1" fontId="17" fillId="35" borderId="0" xfId="3" applyAlignment="1">
      <alignment horizontal="right"/>
    </xf>
    <xf numFmtId="3" fontId="25" fillId="35" borderId="0" xfId="0" applyFont="1" applyAlignment="1">
      <alignment horizontal="right" vertical="center"/>
    </xf>
    <xf numFmtId="9" fontId="22" fillId="35" borderId="0" xfId="0" applyNumberFormat="1" applyFont="1" applyAlignment="1">
      <alignment horizontal="right" vertical="center" wrapText="1"/>
    </xf>
    <xf numFmtId="3" fontId="28" fillId="35" borderId="0" xfId="0" applyFont="1"/>
    <xf numFmtId="8" fontId="0" fillId="35" borderId="0" xfId="0" applyNumberFormat="1"/>
    <xf numFmtId="6" fontId="0" fillId="35" borderId="0" xfId="0" applyNumberFormat="1"/>
    <xf numFmtId="165" fontId="0" fillId="35" borderId="0" xfId="0" applyNumberFormat="1"/>
    <xf numFmtId="166" fontId="0" fillId="35" borderId="0" xfId="0" applyNumberFormat="1"/>
    <xf numFmtId="3" fontId="17" fillId="34" borderId="8" xfId="0" applyFont="1" applyFill="1" applyBorder="1" applyAlignment="1">
      <alignment horizontal="right"/>
    </xf>
    <xf numFmtId="167" fontId="0" fillId="35" borderId="0" xfId="46" applyNumberFormat="1" applyFont="1" applyFill="1"/>
    <xf numFmtId="3" fontId="17" fillId="34" borderId="8" xfId="0" applyFont="1" applyFill="1" applyBorder="1"/>
    <xf numFmtId="3" fontId="31" fillId="35" borderId="0" xfId="0" applyFont="1"/>
    <xf numFmtId="167" fontId="0" fillId="35" borderId="0" xfId="47" applyFont="1" applyFill="1"/>
    <xf numFmtId="0" fontId="24" fillId="0" borderId="0" xfId="0" applyNumberFormat="1" applyFont="1" applyFill="1"/>
    <xf numFmtId="1" fontId="17" fillId="35" borderId="8" xfId="2" quotePrefix="1" applyAlignment="1">
      <alignment horizontal="right"/>
    </xf>
    <xf numFmtId="3" fontId="17" fillId="34" borderId="8" xfId="0" quotePrefix="1" applyFont="1" applyFill="1" applyBorder="1" applyAlignment="1">
      <alignment horizontal="right"/>
    </xf>
    <xf numFmtId="20" fontId="28" fillId="35" borderId="0" xfId="0" applyNumberFormat="1" applyFont="1"/>
    <xf numFmtId="168" fontId="0" fillId="35" borderId="0" xfId="0" applyNumberFormat="1"/>
    <xf numFmtId="3" fontId="0" fillId="35" borderId="8" xfId="0" applyBorder="1"/>
    <xf numFmtId="164" fontId="0" fillId="35" borderId="8" xfId="45" applyFont="1" applyFill="1" applyBorder="1"/>
    <xf numFmtId="3" fontId="0" fillId="35" borderId="9" xfId="0" applyBorder="1"/>
    <xf numFmtId="164" fontId="0" fillId="35" borderId="9" xfId="45" applyFont="1" applyFill="1" applyBorder="1"/>
    <xf numFmtId="3" fontId="31" fillId="35" borderId="0" xfId="0" applyFont="1" applyAlignment="1">
      <alignment vertical="top"/>
    </xf>
    <xf numFmtId="3" fontId="0" fillId="35" borderId="0" xfId="0" applyAlignment="1">
      <alignment horizontal="left" vertical="top" wrapText="1"/>
    </xf>
    <xf numFmtId="1" fontId="17" fillId="35" borderId="8" xfId="2" quotePrefix="1" applyAlignment="1">
      <alignment horizontal="center"/>
    </xf>
    <xf numFmtId="10" fontId="0" fillId="35" borderId="0" xfId="48" applyNumberFormat="1" applyFont="1" applyFill="1"/>
    <xf numFmtId="167" fontId="0" fillId="35" borderId="0" xfId="0" applyNumberFormat="1"/>
    <xf numFmtId="3" fontId="0" fillId="35" borderId="0" xfId="45" applyNumberFormat="1" applyFont="1" applyFill="1"/>
    <xf numFmtId="3" fontId="0" fillId="35" borderId="0" xfId="0" applyNumberFormat="1"/>
    <xf numFmtId="3" fontId="31" fillId="35" borderId="0" xfId="45" applyNumberFormat="1" applyFont="1" applyFill="1"/>
    <xf numFmtId="3" fontId="18" fillId="34" borderId="0" xfId="45" applyNumberFormat="1" applyFont="1" applyFill="1"/>
  </cellXfs>
  <cellStyles count="49">
    <cellStyle name="1 Decimal" xfId="45" xr:uid="{21A9D30F-9B66-B74D-BFAC-33B1FEDDF5EA}"/>
    <cellStyle name="2 Decimals" xfId="46" xr:uid="{452B4809-7AD9-474A-8D80-25F79FFBFD4A}"/>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3 Decimals" xfId="47" xr:uid="{EB00DA42-57B7-6948-B344-A5FAB8A153F4}"/>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hidden="1"/>
    <cellStyle name="Calculation" xfId="11" builtinId="22" hidden="1"/>
    <cellStyle name="Check Cell" xfId="13" builtinId="23" hidden="1"/>
    <cellStyle name="Comma [0]" xfId="44" builtinId="6" customBuiltin="1"/>
    <cellStyle name="Explanatory Text" xfId="16" builtinId="53" hidden="1"/>
    <cellStyle name="Good" xfId="6" builtinId="26" hidden="1"/>
    <cellStyle name="Heading 1" xfId="2" builtinId="16" customBuiltin="1"/>
    <cellStyle name="Heading 2" xfId="3" builtinId="17" customBuiltin="1"/>
    <cellStyle name="Heading 3" xfId="4" builtinId="18" hidden="1"/>
    <cellStyle name="Heading 4" xfId="5" builtinId="19" hidden="1"/>
    <cellStyle name="Input" xfId="9" builtinId="20" hidden="1"/>
    <cellStyle name="Linked Cell" xfId="12" builtinId="24" hidden="1"/>
    <cellStyle name="Neutral" xfId="8" builtinId="28" hidden="1"/>
    <cellStyle name="Normal" xfId="0" builtinId="0" customBuiltin="1"/>
    <cellStyle name="Note" xfId="15" builtinId="10" hidden="1"/>
    <cellStyle name="Output" xfId="10" builtinId="21" hidden="1"/>
    <cellStyle name="Page Header" xfId="43" xr:uid="{0346BB1F-2164-4547-881E-9BA4AEA98902}"/>
    <cellStyle name="Percent" xfId="48" builtinId="5"/>
    <cellStyle name="Title" xfId="1" builtinId="15" hidden="1"/>
    <cellStyle name="Total" xfId="17" builtinId="25" hidden="1"/>
    <cellStyle name="Total" xfId="42"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467739</xdr:colOff>
      <xdr:row>1</xdr:row>
      <xdr:rowOff>207151</xdr:rowOff>
    </xdr:from>
    <xdr:to>
      <xdr:col>1</xdr:col>
      <xdr:colOff>13926</xdr:colOff>
      <xdr:row>1</xdr:row>
      <xdr:rowOff>390031</xdr:rowOff>
    </xdr:to>
    <xdr:sp macro="" textlink="">
      <xdr:nvSpPr>
        <xdr:cNvPr id="4" name="Triangle 3">
          <a:extLst>
            <a:ext uri="{FF2B5EF4-FFF2-40B4-BE49-F238E27FC236}">
              <a16:creationId xmlns:a16="http://schemas.microsoft.com/office/drawing/2014/main" id="{E7E1CF74-C6D6-3A0C-B22F-B8F7974468EE}"/>
            </a:ext>
          </a:extLst>
        </xdr:cNvPr>
        <xdr:cNvSpPr>
          <a:spLocks/>
        </xdr:cNvSpPr>
      </xdr:nvSpPr>
      <xdr:spPr>
        <a:xfrm rot="16200000">
          <a:off x="424559" y="828887"/>
          <a:ext cx="182880" cy="96520"/>
        </a:xfrm>
        <a:prstGeom prst="triangle">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7936</xdr:colOff>
      <xdr:row>0</xdr:row>
      <xdr:rowOff>62618</xdr:rowOff>
    </xdr:from>
    <xdr:to>
      <xdr:col>1</xdr:col>
      <xdr:colOff>537329</xdr:colOff>
      <xdr:row>0</xdr:row>
      <xdr:rowOff>519818</xdr:rowOff>
    </xdr:to>
    <xdr:pic>
      <xdr:nvPicPr>
        <xdr:cNvPr id="2" name="Picture 1">
          <a:extLst>
            <a:ext uri="{FF2B5EF4-FFF2-40B4-BE49-F238E27FC236}">
              <a16:creationId xmlns:a16="http://schemas.microsoft.com/office/drawing/2014/main" id="{8BCCE87C-C64B-9135-E83C-5B673746E0AF}"/>
            </a:ext>
          </a:extLst>
        </xdr:cNvPr>
        <xdr:cNvPicPr>
          <a:picLocks noChangeAspect="1"/>
        </xdr:cNvPicPr>
      </xdr:nvPicPr>
      <xdr:blipFill rotWithShape="1">
        <a:blip xmlns:r="http://schemas.openxmlformats.org/officeDocument/2006/relationships" r:embed="rId1"/>
        <a:srcRect l="6220"/>
        <a:stretch/>
      </xdr:blipFill>
      <xdr:spPr>
        <a:xfrm>
          <a:off x="7936" y="62618"/>
          <a:ext cx="1077081" cy="4572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467739</xdr:colOff>
      <xdr:row>1</xdr:row>
      <xdr:rowOff>207151</xdr:rowOff>
    </xdr:from>
    <xdr:to>
      <xdr:col>1</xdr:col>
      <xdr:colOff>13926</xdr:colOff>
      <xdr:row>1</xdr:row>
      <xdr:rowOff>390031</xdr:rowOff>
    </xdr:to>
    <xdr:sp macro="" textlink="">
      <xdr:nvSpPr>
        <xdr:cNvPr id="2" name="Triangle 1">
          <a:extLst>
            <a:ext uri="{FF2B5EF4-FFF2-40B4-BE49-F238E27FC236}">
              <a16:creationId xmlns:a16="http://schemas.microsoft.com/office/drawing/2014/main" id="{4DA9B9AD-2231-8B45-B1B4-36681613F431}"/>
            </a:ext>
          </a:extLst>
        </xdr:cNvPr>
        <xdr:cNvSpPr>
          <a:spLocks/>
        </xdr:cNvSpPr>
      </xdr:nvSpPr>
      <xdr:spPr>
        <a:xfrm rot="16200000">
          <a:off x="422443" y="823947"/>
          <a:ext cx="182880" cy="92287"/>
        </a:xfrm>
        <a:prstGeom prst="triangle">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7936</xdr:colOff>
      <xdr:row>0</xdr:row>
      <xdr:rowOff>62618</xdr:rowOff>
    </xdr:from>
    <xdr:to>
      <xdr:col>1</xdr:col>
      <xdr:colOff>537329</xdr:colOff>
      <xdr:row>0</xdr:row>
      <xdr:rowOff>519818</xdr:rowOff>
    </xdr:to>
    <xdr:pic>
      <xdr:nvPicPr>
        <xdr:cNvPr id="3" name="Picture 2">
          <a:extLst>
            <a:ext uri="{FF2B5EF4-FFF2-40B4-BE49-F238E27FC236}">
              <a16:creationId xmlns:a16="http://schemas.microsoft.com/office/drawing/2014/main" id="{6364544E-F6B5-7A4A-AB23-2788D0797368}"/>
            </a:ext>
          </a:extLst>
        </xdr:cNvPr>
        <xdr:cNvPicPr>
          <a:picLocks noChangeAspect="1"/>
        </xdr:cNvPicPr>
      </xdr:nvPicPr>
      <xdr:blipFill rotWithShape="1">
        <a:blip xmlns:r="http://schemas.openxmlformats.org/officeDocument/2006/relationships" r:embed="rId1"/>
        <a:srcRect l="6220"/>
        <a:stretch/>
      </xdr:blipFill>
      <xdr:spPr>
        <a:xfrm>
          <a:off x="7936" y="62618"/>
          <a:ext cx="1075493"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467739</xdr:colOff>
      <xdr:row>1</xdr:row>
      <xdr:rowOff>207151</xdr:rowOff>
    </xdr:from>
    <xdr:to>
      <xdr:col>1</xdr:col>
      <xdr:colOff>13926</xdr:colOff>
      <xdr:row>1</xdr:row>
      <xdr:rowOff>390031</xdr:rowOff>
    </xdr:to>
    <xdr:sp macro="" textlink="">
      <xdr:nvSpPr>
        <xdr:cNvPr id="2" name="Triangle 1">
          <a:extLst>
            <a:ext uri="{FF2B5EF4-FFF2-40B4-BE49-F238E27FC236}">
              <a16:creationId xmlns:a16="http://schemas.microsoft.com/office/drawing/2014/main" id="{DD4BD919-CF42-BD48-9970-C45A4A4134E1}"/>
            </a:ext>
          </a:extLst>
        </xdr:cNvPr>
        <xdr:cNvSpPr>
          <a:spLocks/>
        </xdr:cNvSpPr>
      </xdr:nvSpPr>
      <xdr:spPr>
        <a:xfrm rot="16200000">
          <a:off x="422443" y="823947"/>
          <a:ext cx="182880" cy="92287"/>
        </a:xfrm>
        <a:prstGeom prst="triangle">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7936</xdr:colOff>
      <xdr:row>0</xdr:row>
      <xdr:rowOff>62618</xdr:rowOff>
    </xdr:from>
    <xdr:to>
      <xdr:col>1</xdr:col>
      <xdr:colOff>537329</xdr:colOff>
      <xdr:row>0</xdr:row>
      <xdr:rowOff>519818</xdr:rowOff>
    </xdr:to>
    <xdr:pic>
      <xdr:nvPicPr>
        <xdr:cNvPr id="3" name="Picture 2">
          <a:extLst>
            <a:ext uri="{FF2B5EF4-FFF2-40B4-BE49-F238E27FC236}">
              <a16:creationId xmlns:a16="http://schemas.microsoft.com/office/drawing/2014/main" id="{8E46666E-4C95-124E-B635-25F54BDBFD77}"/>
            </a:ext>
          </a:extLst>
        </xdr:cNvPr>
        <xdr:cNvPicPr>
          <a:picLocks noChangeAspect="1"/>
        </xdr:cNvPicPr>
      </xdr:nvPicPr>
      <xdr:blipFill rotWithShape="1">
        <a:blip xmlns:r="http://schemas.openxmlformats.org/officeDocument/2006/relationships" r:embed="rId1"/>
        <a:srcRect l="6220"/>
        <a:stretch/>
      </xdr:blipFill>
      <xdr:spPr>
        <a:xfrm>
          <a:off x="7936" y="62618"/>
          <a:ext cx="1075493" cy="457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467739</xdr:colOff>
      <xdr:row>1</xdr:row>
      <xdr:rowOff>207151</xdr:rowOff>
    </xdr:from>
    <xdr:to>
      <xdr:col>1</xdr:col>
      <xdr:colOff>13926</xdr:colOff>
      <xdr:row>1</xdr:row>
      <xdr:rowOff>390031</xdr:rowOff>
    </xdr:to>
    <xdr:sp macro="" textlink="">
      <xdr:nvSpPr>
        <xdr:cNvPr id="2" name="Triangle 1">
          <a:extLst>
            <a:ext uri="{FF2B5EF4-FFF2-40B4-BE49-F238E27FC236}">
              <a16:creationId xmlns:a16="http://schemas.microsoft.com/office/drawing/2014/main" id="{D35B2C6F-70B5-E44E-AD12-B641BB19E5C5}"/>
            </a:ext>
          </a:extLst>
        </xdr:cNvPr>
        <xdr:cNvSpPr>
          <a:spLocks/>
        </xdr:cNvSpPr>
      </xdr:nvSpPr>
      <xdr:spPr>
        <a:xfrm rot="16200000">
          <a:off x="422443" y="823947"/>
          <a:ext cx="182880" cy="92287"/>
        </a:xfrm>
        <a:prstGeom prst="triangle">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7936</xdr:colOff>
      <xdr:row>0</xdr:row>
      <xdr:rowOff>62618</xdr:rowOff>
    </xdr:from>
    <xdr:to>
      <xdr:col>1</xdr:col>
      <xdr:colOff>537329</xdr:colOff>
      <xdr:row>0</xdr:row>
      <xdr:rowOff>519818</xdr:rowOff>
    </xdr:to>
    <xdr:pic>
      <xdr:nvPicPr>
        <xdr:cNvPr id="3" name="Picture 2">
          <a:extLst>
            <a:ext uri="{FF2B5EF4-FFF2-40B4-BE49-F238E27FC236}">
              <a16:creationId xmlns:a16="http://schemas.microsoft.com/office/drawing/2014/main" id="{E87277A8-C11C-3744-A1E3-1767F7B8C08F}"/>
            </a:ext>
          </a:extLst>
        </xdr:cNvPr>
        <xdr:cNvPicPr>
          <a:picLocks noChangeAspect="1"/>
        </xdr:cNvPicPr>
      </xdr:nvPicPr>
      <xdr:blipFill rotWithShape="1">
        <a:blip xmlns:r="http://schemas.openxmlformats.org/officeDocument/2006/relationships" r:embed="rId1"/>
        <a:srcRect l="6220"/>
        <a:stretch/>
      </xdr:blipFill>
      <xdr:spPr>
        <a:xfrm>
          <a:off x="7936" y="62618"/>
          <a:ext cx="1075493"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467739</xdr:colOff>
      <xdr:row>1</xdr:row>
      <xdr:rowOff>207151</xdr:rowOff>
    </xdr:from>
    <xdr:to>
      <xdr:col>1</xdr:col>
      <xdr:colOff>13926</xdr:colOff>
      <xdr:row>1</xdr:row>
      <xdr:rowOff>390031</xdr:rowOff>
    </xdr:to>
    <xdr:sp macro="" textlink="">
      <xdr:nvSpPr>
        <xdr:cNvPr id="2" name="Triangle 1">
          <a:extLst>
            <a:ext uri="{FF2B5EF4-FFF2-40B4-BE49-F238E27FC236}">
              <a16:creationId xmlns:a16="http://schemas.microsoft.com/office/drawing/2014/main" id="{4D2DE522-8F57-1843-97CC-F3E458864DBF}"/>
            </a:ext>
          </a:extLst>
        </xdr:cNvPr>
        <xdr:cNvSpPr>
          <a:spLocks/>
        </xdr:cNvSpPr>
      </xdr:nvSpPr>
      <xdr:spPr>
        <a:xfrm rot="16200000">
          <a:off x="422443" y="823947"/>
          <a:ext cx="182880" cy="92287"/>
        </a:xfrm>
        <a:prstGeom prst="triangle">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7936</xdr:colOff>
      <xdr:row>0</xdr:row>
      <xdr:rowOff>62618</xdr:rowOff>
    </xdr:from>
    <xdr:to>
      <xdr:col>1</xdr:col>
      <xdr:colOff>537329</xdr:colOff>
      <xdr:row>0</xdr:row>
      <xdr:rowOff>519818</xdr:rowOff>
    </xdr:to>
    <xdr:pic>
      <xdr:nvPicPr>
        <xdr:cNvPr id="3" name="Picture 2">
          <a:extLst>
            <a:ext uri="{FF2B5EF4-FFF2-40B4-BE49-F238E27FC236}">
              <a16:creationId xmlns:a16="http://schemas.microsoft.com/office/drawing/2014/main" id="{723D8478-F7F5-CA45-8DBA-C4817B712C6B}"/>
            </a:ext>
          </a:extLst>
        </xdr:cNvPr>
        <xdr:cNvPicPr>
          <a:picLocks noChangeAspect="1"/>
        </xdr:cNvPicPr>
      </xdr:nvPicPr>
      <xdr:blipFill rotWithShape="1">
        <a:blip xmlns:r="http://schemas.openxmlformats.org/officeDocument/2006/relationships" r:embed="rId1"/>
        <a:srcRect l="6220"/>
        <a:stretch/>
      </xdr:blipFill>
      <xdr:spPr>
        <a:xfrm>
          <a:off x="7936" y="62618"/>
          <a:ext cx="1075493" cy="457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467739</xdr:colOff>
      <xdr:row>1</xdr:row>
      <xdr:rowOff>207151</xdr:rowOff>
    </xdr:from>
    <xdr:to>
      <xdr:col>1</xdr:col>
      <xdr:colOff>13926</xdr:colOff>
      <xdr:row>1</xdr:row>
      <xdr:rowOff>390031</xdr:rowOff>
    </xdr:to>
    <xdr:sp macro="" textlink="">
      <xdr:nvSpPr>
        <xdr:cNvPr id="2" name="Triangle 1">
          <a:extLst>
            <a:ext uri="{FF2B5EF4-FFF2-40B4-BE49-F238E27FC236}">
              <a16:creationId xmlns:a16="http://schemas.microsoft.com/office/drawing/2014/main" id="{4B870220-220F-AA45-BDA5-4B4E83A6A41D}"/>
            </a:ext>
          </a:extLst>
        </xdr:cNvPr>
        <xdr:cNvSpPr>
          <a:spLocks/>
        </xdr:cNvSpPr>
      </xdr:nvSpPr>
      <xdr:spPr>
        <a:xfrm rot="16200000">
          <a:off x="422443" y="823947"/>
          <a:ext cx="182880" cy="92287"/>
        </a:xfrm>
        <a:prstGeom prst="triangle">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7936</xdr:colOff>
      <xdr:row>0</xdr:row>
      <xdr:rowOff>62618</xdr:rowOff>
    </xdr:from>
    <xdr:to>
      <xdr:col>1</xdr:col>
      <xdr:colOff>537329</xdr:colOff>
      <xdr:row>0</xdr:row>
      <xdr:rowOff>519818</xdr:rowOff>
    </xdr:to>
    <xdr:pic>
      <xdr:nvPicPr>
        <xdr:cNvPr id="3" name="Picture 2">
          <a:extLst>
            <a:ext uri="{FF2B5EF4-FFF2-40B4-BE49-F238E27FC236}">
              <a16:creationId xmlns:a16="http://schemas.microsoft.com/office/drawing/2014/main" id="{103A12B4-4959-464D-B09F-429CC9FD1B0E}"/>
            </a:ext>
          </a:extLst>
        </xdr:cNvPr>
        <xdr:cNvPicPr>
          <a:picLocks noChangeAspect="1"/>
        </xdr:cNvPicPr>
      </xdr:nvPicPr>
      <xdr:blipFill rotWithShape="1">
        <a:blip xmlns:r="http://schemas.openxmlformats.org/officeDocument/2006/relationships" r:embed="rId1"/>
        <a:srcRect l="6220"/>
        <a:stretch/>
      </xdr:blipFill>
      <xdr:spPr>
        <a:xfrm>
          <a:off x="7936" y="62618"/>
          <a:ext cx="1075493" cy="457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467739</xdr:colOff>
      <xdr:row>1</xdr:row>
      <xdr:rowOff>207151</xdr:rowOff>
    </xdr:from>
    <xdr:to>
      <xdr:col>1</xdr:col>
      <xdr:colOff>13926</xdr:colOff>
      <xdr:row>1</xdr:row>
      <xdr:rowOff>390031</xdr:rowOff>
    </xdr:to>
    <xdr:sp macro="" textlink="">
      <xdr:nvSpPr>
        <xdr:cNvPr id="2" name="Triangle 1">
          <a:extLst>
            <a:ext uri="{FF2B5EF4-FFF2-40B4-BE49-F238E27FC236}">
              <a16:creationId xmlns:a16="http://schemas.microsoft.com/office/drawing/2014/main" id="{141C8D69-5CF3-5446-BF79-FD1D62817F99}"/>
            </a:ext>
          </a:extLst>
        </xdr:cNvPr>
        <xdr:cNvSpPr>
          <a:spLocks/>
        </xdr:cNvSpPr>
      </xdr:nvSpPr>
      <xdr:spPr>
        <a:xfrm rot="16200000">
          <a:off x="422443" y="823947"/>
          <a:ext cx="182880" cy="92287"/>
        </a:xfrm>
        <a:prstGeom prst="triangle">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7936</xdr:colOff>
      <xdr:row>0</xdr:row>
      <xdr:rowOff>62618</xdr:rowOff>
    </xdr:from>
    <xdr:to>
      <xdr:col>1</xdr:col>
      <xdr:colOff>537329</xdr:colOff>
      <xdr:row>0</xdr:row>
      <xdr:rowOff>519818</xdr:rowOff>
    </xdr:to>
    <xdr:pic>
      <xdr:nvPicPr>
        <xdr:cNvPr id="3" name="Picture 2">
          <a:extLst>
            <a:ext uri="{FF2B5EF4-FFF2-40B4-BE49-F238E27FC236}">
              <a16:creationId xmlns:a16="http://schemas.microsoft.com/office/drawing/2014/main" id="{FB61C596-B2A7-D847-83B2-E2F1BFC86855}"/>
            </a:ext>
          </a:extLst>
        </xdr:cNvPr>
        <xdr:cNvPicPr>
          <a:picLocks noChangeAspect="1"/>
        </xdr:cNvPicPr>
      </xdr:nvPicPr>
      <xdr:blipFill rotWithShape="1">
        <a:blip xmlns:r="http://schemas.openxmlformats.org/officeDocument/2006/relationships" r:embed="rId1"/>
        <a:srcRect l="6220"/>
        <a:stretch/>
      </xdr:blipFill>
      <xdr:spPr>
        <a:xfrm>
          <a:off x="7936" y="62618"/>
          <a:ext cx="1075493" cy="457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467739</xdr:colOff>
      <xdr:row>1</xdr:row>
      <xdr:rowOff>207151</xdr:rowOff>
    </xdr:from>
    <xdr:to>
      <xdr:col>1</xdr:col>
      <xdr:colOff>13926</xdr:colOff>
      <xdr:row>1</xdr:row>
      <xdr:rowOff>390031</xdr:rowOff>
    </xdr:to>
    <xdr:sp macro="" textlink="">
      <xdr:nvSpPr>
        <xdr:cNvPr id="2" name="Triangle 1">
          <a:extLst>
            <a:ext uri="{FF2B5EF4-FFF2-40B4-BE49-F238E27FC236}">
              <a16:creationId xmlns:a16="http://schemas.microsoft.com/office/drawing/2014/main" id="{4A8006E6-1B6C-2441-A816-C927F0F8A946}"/>
            </a:ext>
          </a:extLst>
        </xdr:cNvPr>
        <xdr:cNvSpPr>
          <a:spLocks/>
        </xdr:cNvSpPr>
      </xdr:nvSpPr>
      <xdr:spPr>
        <a:xfrm rot="16200000">
          <a:off x="422443" y="823947"/>
          <a:ext cx="182880" cy="92287"/>
        </a:xfrm>
        <a:prstGeom prst="triangle">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7936</xdr:colOff>
      <xdr:row>0</xdr:row>
      <xdr:rowOff>62618</xdr:rowOff>
    </xdr:from>
    <xdr:to>
      <xdr:col>1</xdr:col>
      <xdr:colOff>537329</xdr:colOff>
      <xdr:row>0</xdr:row>
      <xdr:rowOff>519818</xdr:rowOff>
    </xdr:to>
    <xdr:pic>
      <xdr:nvPicPr>
        <xdr:cNvPr id="3" name="Picture 2">
          <a:extLst>
            <a:ext uri="{FF2B5EF4-FFF2-40B4-BE49-F238E27FC236}">
              <a16:creationId xmlns:a16="http://schemas.microsoft.com/office/drawing/2014/main" id="{126D9E7B-3A52-D449-862F-8C7D615423DC}"/>
            </a:ext>
          </a:extLst>
        </xdr:cNvPr>
        <xdr:cNvPicPr>
          <a:picLocks noChangeAspect="1"/>
        </xdr:cNvPicPr>
      </xdr:nvPicPr>
      <xdr:blipFill rotWithShape="1">
        <a:blip xmlns:r="http://schemas.openxmlformats.org/officeDocument/2006/relationships" r:embed="rId1"/>
        <a:srcRect l="6220"/>
        <a:stretch/>
      </xdr:blipFill>
      <xdr:spPr>
        <a:xfrm>
          <a:off x="7936" y="62618"/>
          <a:ext cx="1075493" cy="4572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467739</xdr:colOff>
      <xdr:row>1</xdr:row>
      <xdr:rowOff>207151</xdr:rowOff>
    </xdr:from>
    <xdr:to>
      <xdr:col>1</xdr:col>
      <xdr:colOff>13926</xdr:colOff>
      <xdr:row>1</xdr:row>
      <xdr:rowOff>390031</xdr:rowOff>
    </xdr:to>
    <xdr:sp macro="" textlink="">
      <xdr:nvSpPr>
        <xdr:cNvPr id="2" name="Triangle 1">
          <a:extLst>
            <a:ext uri="{FF2B5EF4-FFF2-40B4-BE49-F238E27FC236}">
              <a16:creationId xmlns:a16="http://schemas.microsoft.com/office/drawing/2014/main" id="{4A55A2C3-74C9-AE46-9C02-1E8F6BED9C58}"/>
            </a:ext>
          </a:extLst>
        </xdr:cNvPr>
        <xdr:cNvSpPr>
          <a:spLocks/>
        </xdr:cNvSpPr>
      </xdr:nvSpPr>
      <xdr:spPr>
        <a:xfrm rot="16200000">
          <a:off x="422443" y="823947"/>
          <a:ext cx="182880" cy="92287"/>
        </a:xfrm>
        <a:prstGeom prst="triangle">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7936</xdr:colOff>
      <xdr:row>0</xdr:row>
      <xdr:rowOff>62618</xdr:rowOff>
    </xdr:from>
    <xdr:to>
      <xdr:col>1</xdr:col>
      <xdr:colOff>537329</xdr:colOff>
      <xdr:row>0</xdr:row>
      <xdr:rowOff>519818</xdr:rowOff>
    </xdr:to>
    <xdr:pic>
      <xdr:nvPicPr>
        <xdr:cNvPr id="3" name="Picture 2">
          <a:extLst>
            <a:ext uri="{FF2B5EF4-FFF2-40B4-BE49-F238E27FC236}">
              <a16:creationId xmlns:a16="http://schemas.microsoft.com/office/drawing/2014/main" id="{EBDC3FCB-F5DA-9047-8BE9-C138B2088B0D}"/>
            </a:ext>
          </a:extLst>
        </xdr:cNvPr>
        <xdr:cNvPicPr>
          <a:picLocks noChangeAspect="1"/>
        </xdr:cNvPicPr>
      </xdr:nvPicPr>
      <xdr:blipFill rotWithShape="1">
        <a:blip xmlns:r="http://schemas.openxmlformats.org/officeDocument/2006/relationships" r:embed="rId1"/>
        <a:srcRect l="6220"/>
        <a:stretch/>
      </xdr:blipFill>
      <xdr:spPr>
        <a:xfrm>
          <a:off x="7936" y="62618"/>
          <a:ext cx="1075493" cy="4572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467739</xdr:colOff>
      <xdr:row>1</xdr:row>
      <xdr:rowOff>207151</xdr:rowOff>
    </xdr:from>
    <xdr:to>
      <xdr:col>1</xdr:col>
      <xdr:colOff>13926</xdr:colOff>
      <xdr:row>1</xdr:row>
      <xdr:rowOff>390031</xdr:rowOff>
    </xdr:to>
    <xdr:sp macro="" textlink="">
      <xdr:nvSpPr>
        <xdr:cNvPr id="2" name="Triangle 1">
          <a:extLst>
            <a:ext uri="{FF2B5EF4-FFF2-40B4-BE49-F238E27FC236}">
              <a16:creationId xmlns:a16="http://schemas.microsoft.com/office/drawing/2014/main" id="{ED461060-5FD7-8B4E-806B-5E77DEFFE1BF}"/>
            </a:ext>
          </a:extLst>
        </xdr:cNvPr>
        <xdr:cNvSpPr>
          <a:spLocks/>
        </xdr:cNvSpPr>
      </xdr:nvSpPr>
      <xdr:spPr>
        <a:xfrm rot="16200000">
          <a:off x="422443" y="823947"/>
          <a:ext cx="182880" cy="92287"/>
        </a:xfrm>
        <a:prstGeom prst="triangle">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7936</xdr:colOff>
      <xdr:row>0</xdr:row>
      <xdr:rowOff>62618</xdr:rowOff>
    </xdr:from>
    <xdr:to>
      <xdr:col>1</xdr:col>
      <xdr:colOff>537329</xdr:colOff>
      <xdr:row>0</xdr:row>
      <xdr:rowOff>519818</xdr:rowOff>
    </xdr:to>
    <xdr:pic>
      <xdr:nvPicPr>
        <xdr:cNvPr id="3" name="Picture 2">
          <a:extLst>
            <a:ext uri="{FF2B5EF4-FFF2-40B4-BE49-F238E27FC236}">
              <a16:creationId xmlns:a16="http://schemas.microsoft.com/office/drawing/2014/main" id="{D5BF212E-9682-4B42-A53D-C453D0765D10}"/>
            </a:ext>
          </a:extLst>
        </xdr:cNvPr>
        <xdr:cNvPicPr>
          <a:picLocks noChangeAspect="1"/>
        </xdr:cNvPicPr>
      </xdr:nvPicPr>
      <xdr:blipFill rotWithShape="1">
        <a:blip xmlns:r="http://schemas.openxmlformats.org/officeDocument/2006/relationships" r:embed="rId1"/>
        <a:srcRect l="6220"/>
        <a:stretch/>
      </xdr:blipFill>
      <xdr:spPr>
        <a:xfrm>
          <a:off x="7936" y="62618"/>
          <a:ext cx="1075493" cy="457200"/>
        </a:xfrm>
        <a:prstGeom prst="rect">
          <a:avLst/>
        </a:prstGeom>
      </xdr:spPr>
    </xdr:pic>
    <xdr:clientData/>
  </xdr:twoCellAnchor>
</xdr:wsDr>
</file>

<file path=xl/theme/theme1.xml><?xml version="1.0" encoding="utf-8"?>
<a:theme xmlns:a="http://schemas.openxmlformats.org/drawingml/2006/main" name="Office Theme">
  <a:themeElements>
    <a:clrScheme name="Stanmore">
      <a:dk1>
        <a:srgbClr val="000000"/>
      </a:dk1>
      <a:lt1>
        <a:srgbClr val="FFFFFF"/>
      </a:lt1>
      <a:dk2>
        <a:srgbClr val="2C3446"/>
      </a:dk2>
      <a:lt2>
        <a:srgbClr val="C1C5CA"/>
      </a:lt2>
      <a:accent1>
        <a:srgbClr val="003C7C"/>
      </a:accent1>
      <a:accent2>
        <a:srgbClr val="0096D6"/>
      </a:accent2>
      <a:accent3>
        <a:srgbClr val="CFE2F5"/>
      </a:accent3>
      <a:accent4>
        <a:srgbClr val="7C8C3F"/>
      </a:accent4>
      <a:accent5>
        <a:srgbClr val="B77159"/>
      </a:accent5>
      <a:accent6>
        <a:srgbClr val="BDAFA5"/>
      </a:accent6>
      <a:hlink>
        <a:srgbClr val="2C3446"/>
      </a:hlink>
      <a:folHlink>
        <a:srgbClr val="2C3446"/>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30370-BC06-404A-BE94-23F526D35019}">
  <dimension ref="A1:G28"/>
  <sheetViews>
    <sheetView zoomScale="150" zoomScaleNormal="150" zoomScalePageLayoutView="92" workbookViewId="0">
      <selection activeCell="F14" sqref="F14"/>
    </sheetView>
  </sheetViews>
  <sheetFormatPr defaultColWidth="10.7109375" defaultRowHeight="15" x14ac:dyDescent="0.25"/>
  <cols>
    <col min="1" max="1" width="7.140625" style="4" customWidth="1"/>
    <col min="2" max="2" width="52.7109375" style="4" customWidth="1"/>
    <col min="3" max="5" width="12.42578125" style="7" customWidth="1"/>
    <col min="6" max="7" width="12.42578125" style="4" customWidth="1"/>
    <col min="8" max="16384" width="10.7109375" style="4"/>
  </cols>
  <sheetData>
    <row r="1" spans="1:7" ht="45" customHeight="1" x14ac:dyDescent="0.25"/>
    <row r="2" spans="1:7" s="2" customFormat="1" ht="45" customHeight="1" x14ac:dyDescent="0.25">
      <c r="A2" s="1">
        <v>2024</v>
      </c>
      <c r="B2" s="11" t="s">
        <v>23</v>
      </c>
      <c r="C2" s="6"/>
      <c r="D2" s="6"/>
      <c r="E2" s="6"/>
    </row>
    <row r="3" spans="1:7" ht="39.950000000000003" customHeight="1" x14ac:dyDescent="0.3">
      <c r="B3" s="10" t="s">
        <v>0</v>
      </c>
    </row>
    <row r="5" spans="1:7" x14ac:dyDescent="0.25">
      <c r="B5" s="5" t="s">
        <v>1</v>
      </c>
      <c r="C5" s="8">
        <v>2022</v>
      </c>
      <c r="D5" s="8">
        <v>2023</v>
      </c>
      <c r="E5" s="8">
        <v>2024</v>
      </c>
    </row>
    <row r="6" spans="1:7" x14ac:dyDescent="0.25">
      <c r="B6" t="s">
        <v>2</v>
      </c>
      <c r="C6">
        <v>0</v>
      </c>
      <c r="D6">
        <v>1</v>
      </c>
      <c r="E6">
        <v>2</v>
      </c>
    </row>
    <row r="7" spans="1:7" x14ac:dyDescent="0.25">
      <c r="B7" t="s">
        <v>3</v>
      </c>
      <c r="C7">
        <v>0</v>
      </c>
      <c r="D7">
        <v>0</v>
      </c>
      <c r="E7">
        <v>0</v>
      </c>
    </row>
    <row r="8" spans="1:7" x14ac:dyDescent="0.25">
      <c r="B8" t="s">
        <v>4</v>
      </c>
      <c r="C8">
        <v>4</v>
      </c>
      <c r="D8">
        <v>5</v>
      </c>
      <c r="E8">
        <v>14</v>
      </c>
    </row>
    <row r="9" spans="1:7" x14ac:dyDescent="0.25">
      <c r="B9" t="s">
        <v>5</v>
      </c>
      <c r="C9">
        <v>0</v>
      </c>
      <c r="D9">
        <v>6</v>
      </c>
      <c r="E9">
        <v>5</v>
      </c>
    </row>
    <row r="10" spans="1:7" x14ac:dyDescent="0.25">
      <c r="B10" t="s">
        <v>6</v>
      </c>
      <c r="C10">
        <v>1</v>
      </c>
      <c r="D10">
        <v>6</v>
      </c>
      <c r="E10">
        <v>11</v>
      </c>
      <c r="G10"/>
    </row>
    <row r="11" spans="1:7" x14ac:dyDescent="0.25">
      <c r="B11" t="s">
        <v>7</v>
      </c>
      <c r="C11">
        <v>132</v>
      </c>
      <c r="D11">
        <v>195</v>
      </c>
      <c r="E11">
        <v>166</v>
      </c>
    </row>
    <row r="12" spans="1:7" x14ac:dyDescent="0.25">
      <c r="B12" s="9" t="s">
        <v>8</v>
      </c>
      <c r="C12" s="9">
        <f>SUM(C7:C11)</f>
        <v>137</v>
      </c>
      <c r="D12" s="9">
        <f>SUM(D7:D11)</f>
        <v>212</v>
      </c>
      <c r="E12" s="9">
        <f>SUM(E7:E11)</f>
        <v>196</v>
      </c>
    </row>
    <row r="13" spans="1:7" x14ac:dyDescent="0.25">
      <c r="B13" t="s">
        <v>9</v>
      </c>
      <c r="C13">
        <v>3381891</v>
      </c>
      <c r="D13">
        <v>5304739</v>
      </c>
      <c r="E13">
        <v>6742960</v>
      </c>
    </row>
    <row r="14" spans="1:7" x14ac:dyDescent="0.25">
      <c r="B14"/>
      <c r="C14"/>
      <c r="D14"/>
      <c r="E14"/>
    </row>
    <row r="15" spans="1:7" x14ac:dyDescent="0.25">
      <c r="B15" s="5" t="s">
        <v>172</v>
      </c>
      <c r="C15" s="8">
        <v>2022</v>
      </c>
      <c r="D15" s="8">
        <v>2023</v>
      </c>
      <c r="E15" s="8">
        <v>2024</v>
      </c>
    </row>
    <row r="16" spans="1:7" x14ac:dyDescent="0.25">
      <c r="B16" t="s">
        <v>10</v>
      </c>
      <c r="C16" s="3" t="s">
        <v>11</v>
      </c>
      <c r="D16" s="3" t="s">
        <v>11</v>
      </c>
      <c r="E16" s="3">
        <v>0</v>
      </c>
    </row>
    <row r="17" spans="2:5" x14ac:dyDescent="0.25">
      <c r="B17" t="s">
        <v>12</v>
      </c>
      <c r="C17" s="3" t="s">
        <v>11</v>
      </c>
      <c r="D17" s="3" t="s">
        <v>11</v>
      </c>
      <c r="E17" s="3">
        <v>9</v>
      </c>
    </row>
    <row r="18" spans="2:5" x14ac:dyDescent="0.25">
      <c r="B18" t="s">
        <v>13</v>
      </c>
      <c r="C18" s="3" t="s">
        <v>11</v>
      </c>
      <c r="D18" s="3" t="s">
        <v>11</v>
      </c>
      <c r="E18" s="3">
        <v>3</v>
      </c>
    </row>
    <row r="19" spans="2:5" x14ac:dyDescent="0.25">
      <c r="B19" t="s">
        <v>14</v>
      </c>
      <c r="C19" s="3" t="s">
        <v>11</v>
      </c>
      <c r="D19" s="3" t="s">
        <v>11</v>
      </c>
      <c r="E19" s="3">
        <v>1</v>
      </c>
    </row>
    <row r="20" spans="2:5" x14ac:dyDescent="0.25">
      <c r="B20" t="s">
        <v>15</v>
      </c>
      <c r="C20" s="3" t="s">
        <v>11</v>
      </c>
      <c r="D20" s="3" t="s">
        <v>11</v>
      </c>
      <c r="E20" s="3">
        <v>41</v>
      </c>
    </row>
    <row r="21" spans="2:5" x14ac:dyDescent="0.25">
      <c r="B21" s="9" t="s">
        <v>16</v>
      </c>
      <c r="C21" s="12" t="s">
        <v>11</v>
      </c>
      <c r="D21" s="12" t="s">
        <v>11</v>
      </c>
      <c r="E21" s="12">
        <f t="shared" ref="E21" si="0">SUM(E16:E20)</f>
        <v>54</v>
      </c>
    </row>
    <row r="22" spans="2:5" x14ac:dyDescent="0.25">
      <c r="B22" s="9"/>
      <c r="C22" s="12"/>
      <c r="D22" s="12"/>
      <c r="E22" s="12"/>
    </row>
    <row r="23" spans="2:5" x14ac:dyDescent="0.25">
      <c r="B23" s="5" t="s">
        <v>17</v>
      </c>
      <c r="C23" s="8">
        <v>2022</v>
      </c>
      <c r="D23" s="8">
        <v>2023</v>
      </c>
      <c r="E23" s="8">
        <v>2024</v>
      </c>
    </row>
    <row r="24" spans="2:5" x14ac:dyDescent="0.25">
      <c r="B24" t="s">
        <v>18</v>
      </c>
      <c r="C24" s="15">
        <f>(C8+C9+C10)/C13*1000000</f>
        <v>1.4784627890136022</v>
      </c>
      <c r="D24" s="15">
        <f>(D8+D9+D10)/D13*1000000</f>
        <v>3.2046817006454043</v>
      </c>
      <c r="E24" s="15">
        <f>IFERROR((E8+E9+E10)/E13*1000000,0)</f>
        <v>4.4490846749795336</v>
      </c>
    </row>
    <row r="25" spans="2:5" x14ac:dyDescent="0.25">
      <c r="B25" t="s">
        <v>19</v>
      </c>
      <c r="C25">
        <f>IFERROR((C6/C13*1000000),0)</f>
        <v>0</v>
      </c>
      <c r="D25" s="17">
        <f t="shared" ref="D25" si="1">IFERROR((D6/D13*1000000),0)</f>
        <v>0.18851068827325906</v>
      </c>
      <c r="E25" s="17">
        <f>IFERROR((E6/E13*1000000),0)</f>
        <v>0.29660564499863562</v>
      </c>
    </row>
    <row r="26" spans="2:5" x14ac:dyDescent="0.25">
      <c r="B26" t="s">
        <v>20</v>
      </c>
      <c r="C26" s="15">
        <f>IFERROR(C7/C13*1000000,0)</f>
        <v>0</v>
      </c>
      <c r="D26" s="15">
        <f>IFERROR(D7/D13*1000000,0)</f>
        <v>0</v>
      </c>
      <c r="E26" s="15">
        <f>IFERROR(E7/E13*1000000,0)</f>
        <v>0</v>
      </c>
    </row>
    <row r="27" spans="2:5" x14ac:dyDescent="0.25">
      <c r="B27" t="s">
        <v>21</v>
      </c>
      <c r="C27" s="15">
        <f>IFERROR(C8/C13*1000000,0)</f>
        <v>1.1827702312108819</v>
      </c>
      <c r="D27" s="15">
        <f>IFERROR(D8/D13*1000000,0)</f>
        <v>0.94255344136629537</v>
      </c>
      <c r="E27" s="15">
        <f>IFERROR(E8/E13*1000000,0)</f>
        <v>2.0762395149904491</v>
      </c>
    </row>
    <row r="28" spans="2:5" x14ac:dyDescent="0.25">
      <c r="B28" t="s">
        <v>22</v>
      </c>
      <c r="C28" s="16" t="s">
        <v>11</v>
      </c>
      <c r="D28" s="16" t="s">
        <v>11</v>
      </c>
      <c r="E28" s="16">
        <f>SUM(E17:E19)/E13*1000000</f>
        <v>1.9279366924911316</v>
      </c>
    </row>
  </sheetData>
  <pageMargins left="0.7" right="0.7" top="0.75" bottom="0.75" header="0.3" footer="0.3"/>
  <pageSetup paperSize="9" orientation="landscape" horizontalDpi="0" verticalDpi="0"/>
  <ignoredErrors>
    <ignoredError sqref="C12:E12 E21 E28" formulaRange="1"/>
  </ignoredError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A8163-567C-9A42-ADB7-6BB722C50D65}">
  <dimension ref="A1:G49"/>
  <sheetViews>
    <sheetView zoomScaleNormal="100" zoomScalePageLayoutView="92" workbookViewId="0">
      <selection activeCell="F20" sqref="F20"/>
    </sheetView>
  </sheetViews>
  <sheetFormatPr defaultColWidth="10.7109375" defaultRowHeight="15" x14ac:dyDescent="0.25"/>
  <cols>
    <col min="1" max="1" width="7.140625" style="4" customWidth="1"/>
    <col min="2" max="2" width="52.7109375" style="4" customWidth="1"/>
    <col min="3" max="5" width="12.42578125" style="7" customWidth="1"/>
    <col min="6" max="7" width="12.42578125" style="4" customWidth="1"/>
    <col min="8" max="16384" width="10.7109375" style="4"/>
  </cols>
  <sheetData>
    <row r="1" spans="1:7" ht="45" customHeight="1" x14ac:dyDescent="0.25"/>
    <row r="2" spans="1:7" s="2" customFormat="1" ht="45" customHeight="1" x14ac:dyDescent="0.25">
      <c r="A2" s="1">
        <v>2024</v>
      </c>
      <c r="B2" s="11" t="s">
        <v>23</v>
      </c>
      <c r="C2" s="6"/>
      <c r="D2" s="6"/>
      <c r="E2" s="6"/>
    </row>
    <row r="3" spans="1:7" ht="39.950000000000003" customHeight="1" x14ac:dyDescent="0.3">
      <c r="B3" s="10" t="s">
        <v>278</v>
      </c>
    </row>
    <row r="5" spans="1:7" ht="16.5" x14ac:dyDescent="0.25">
      <c r="B5" s="5"/>
      <c r="C5" s="5"/>
      <c r="D5" s="5">
        <v>2023</v>
      </c>
      <c r="E5" s="38" t="s">
        <v>286</v>
      </c>
    </row>
    <row r="6" spans="1:7" x14ac:dyDescent="0.25">
      <c r="B6" t="s">
        <v>279</v>
      </c>
      <c r="C6"/>
      <c r="D6" s="15">
        <v>2</v>
      </c>
      <c r="E6" s="3">
        <v>5</v>
      </c>
    </row>
    <row r="7" spans="1:7" x14ac:dyDescent="0.25">
      <c r="B7" t="s">
        <v>280</v>
      </c>
      <c r="C7"/>
      <c r="D7">
        <v>2631</v>
      </c>
      <c r="E7" s="3">
        <v>8125</v>
      </c>
    </row>
    <row r="8" spans="1:7" x14ac:dyDescent="0.25">
      <c r="B8" t="s">
        <v>281</v>
      </c>
      <c r="C8"/>
      <c r="D8">
        <v>2076</v>
      </c>
      <c r="E8" s="3">
        <v>3460</v>
      </c>
    </row>
    <row r="9" spans="1:7" x14ac:dyDescent="0.25">
      <c r="B9" t="s">
        <v>282</v>
      </c>
      <c r="C9"/>
      <c r="D9">
        <v>13253</v>
      </c>
      <c r="E9" s="3">
        <v>38719</v>
      </c>
      <c r="F9"/>
    </row>
    <row r="10" spans="1:7" x14ac:dyDescent="0.25">
      <c r="B10"/>
      <c r="C10"/>
      <c r="D10"/>
      <c r="E10"/>
      <c r="F10"/>
    </row>
    <row r="11" spans="1:7" x14ac:dyDescent="0.25">
      <c r="B11" s="5" t="s">
        <v>283</v>
      </c>
      <c r="C11" s="8"/>
      <c r="D11" s="5">
        <v>2023</v>
      </c>
      <c r="E11" s="37">
        <v>2024</v>
      </c>
      <c r="F11"/>
      <c r="G11"/>
    </row>
    <row r="12" spans="1:7" x14ac:dyDescent="0.25">
      <c r="B12" t="s">
        <v>186</v>
      </c>
      <c r="C12"/>
      <c r="D12" s="17">
        <v>14.44</v>
      </c>
      <c r="E12" s="17">
        <v>17.59</v>
      </c>
      <c r="F12"/>
    </row>
    <row r="13" spans="1:7" x14ac:dyDescent="0.25">
      <c r="B13" t="s">
        <v>184</v>
      </c>
      <c r="C13"/>
      <c r="D13" s="17">
        <v>13.791499999999999</v>
      </c>
      <c r="E13" s="17">
        <v>10.39</v>
      </c>
      <c r="F13"/>
    </row>
    <row r="14" spans="1:7" x14ac:dyDescent="0.25">
      <c r="B14" t="s">
        <v>206</v>
      </c>
      <c r="C14"/>
      <c r="D14" s="15">
        <v>3.5</v>
      </c>
      <c r="E14" s="17">
        <v>6.68</v>
      </c>
      <c r="F14"/>
    </row>
    <row r="15" spans="1:7" x14ac:dyDescent="0.25">
      <c r="B15"/>
      <c r="C15"/>
      <c r="D15"/>
      <c r="E15"/>
      <c r="F15"/>
    </row>
    <row r="16" spans="1:7" x14ac:dyDescent="0.25">
      <c r="B16"/>
      <c r="C16"/>
      <c r="D16"/>
      <c r="E16"/>
      <c r="F16"/>
    </row>
    <row r="17" spans="2:6" x14ac:dyDescent="0.25">
      <c r="B17" t="s">
        <v>225</v>
      </c>
      <c r="C17"/>
      <c r="D17"/>
      <c r="E17"/>
      <c r="F17"/>
    </row>
    <row r="18" spans="2:6" x14ac:dyDescent="0.25">
      <c r="B18"/>
      <c r="C18"/>
      <c r="D18"/>
      <c r="E18"/>
      <c r="F18"/>
    </row>
    <row r="19" spans="2:6" x14ac:dyDescent="0.25">
      <c r="B19"/>
      <c r="C19"/>
      <c r="D19"/>
      <c r="E19"/>
      <c r="F19"/>
    </row>
    <row r="20" spans="2:6" x14ac:dyDescent="0.25">
      <c r="B20"/>
      <c r="C20"/>
      <c r="D20"/>
      <c r="E20"/>
      <c r="F20"/>
    </row>
    <row r="21" spans="2:6" x14ac:dyDescent="0.25">
      <c r="B21"/>
      <c r="C21"/>
      <c r="D21"/>
      <c r="E21"/>
      <c r="F21"/>
    </row>
    <row r="22" spans="2:6" x14ac:dyDescent="0.25">
      <c r="B22"/>
      <c r="C22"/>
      <c r="D22"/>
      <c r="E22"/>
      <c r="F22"/>
    </row>
    <row r="23" spans="2:6" x14ac:dyDescent="0.25">
      <c r="B23"/>
      <c r="C23"/>
      <c r="D23"/>
      <c r="E23"/>
      <c r="F23"/>
    </row>
    <row r="24" spans="2:6" x14ac:dyDescent="0.25">
      <c r="B24"/>
      <c r="C24"/>
      <c r="D24"/>
      <c r="E24"/>
      <c r="F24"/>
    </row>
    <row r="25" spans="2:6" x14ac:dyDescent="0.25">
      <c r="B25"/>
      <c r="C25"/>
      <c r="D25"/>
      <c r="E25"/>
      <c r="F25"/>
    </row>
    <row r="26" spans="2:6" x14ac:dyDescent="0.25">
      <c r="B26"/>
      <c r="C26"/>
      <c r="D26"/>
      <c r="E26"/>
      <c r="F26"/>
    </row>
    <row r="27" spans="2:6" x14ac:dyDescent="0.25">
      <c r="B27"/>
      <c r="C27"/>
      <c r="D27"/>
      <c r="E27"/>
      <c r="F27"/>
    </row>
    <row r="28" spans="2:6" x14ac:dyDescent="0.25">
      <c r="B28"/>
      <c r="C28"/>
      <c r="D28"/>
      <c r="E28"/>
      <c r="F28"/>
    </row>
    <row r="29" spans="2:6" x14ac:dyDescent="0.25">
      <c r="B29"/>
      <c r="C29"/>
      <c r="D29"/>
      <c r="E29"/>
      <c r="F29"/>
    </row>
    <row r="30" spans="2:6" x14ac:dyDescent="0.25">
      <c r="B30"/>
      <c r="C30"/>
      <c r="D30"/>
      <c r="E30"/>
      <c r="F30"/>
    </row>
    <row r="31" spans="2:6" x14ac:dyDescent="0.25">
      <c r="B31"/>
      <c r="C31"/>
      <c r="D31"/>
      <c r="E31"/>
      <c r="F31"/>
    </row>
    <row r="32" spans="2:6" x14ac:dyDescent="0.25">
      <c r="B32"/>
      <c r="C32"/>
      <c r="D32"/>
      <c r="E32"/>
      <c r="F32"/>
    </row>
    <row r="33" spans="2:6" x14ac:dyDescent="0.25">
      <c r="B33"/>
      <c r="C33"/>
      <c r="D33"/>
      <c r="E33"/>
      <c r="F33"/>
    </row>
    <row r="34" spans="2:6" x14ac:dyDescent="0.25">
      <c r="B34"/>
      <c r="C34"/>
      <c r="D34"/>
      <c r="E34"/>
      <c r="F34"/>
    </row>
    <row r="35" spans="2:6" x14ac:dyDescent="0.25">
      <c r="B35"/>
      <c r="C35"/>
      <c r="D35"/>
      <c r="E35"/>
      <c r="F35"/>
    </row>
    <row r="36" spans="2:6" x14ac:dyDescent="0.25">
      <c r="B36"/>
      <c r="C36"/>
      <c r="D36"/>
      <c r="E36"/>
      <c r="F36"/>
    </row>
    <row r="37" spans="2:6" x14ac:dyDescent="0.25">
      <c r="B37"/>
      <c r="C37"/>
      <c r="D37"/>
      <c r="E37"/>
      <c r="F37"/>
    </row>
    <row r="38" spans="2:6" x14ac:dyDescent="0.25">
      <c r="B38"/>
      <c r="C38"/>
      <c r="D38"/>
      <c r="E38"/>
      <c r="F38"/>
    </row>
    <row r="39" spans="2:6" x14ac:dyDescent="0.25">
      <c r="B39"/>
      <c r="C39"/>
      <c r="D39"/>
      <c r="E39"/>
      <c r="F39"/>
    </row>
    <row r="40" spans="2:6" x14ac:dyDescent="0.25">
      <c r="B40"/>
      <c r="C40"/>
      <c r="D40"/>
      <c r="E40"/>
      <c r="F40"/>
    </row>
    <row r="41" spans="2:6" x14ac:dyDescent="0.25">
      <c r="B41"/>
      <c r="C41"/>
      <c r="D41"/>
      <c r="E41"/>
      <c r="F41"/>
    </row>
    <row r="42" spans="2:6" x14ac:dyDescent="0.25">
      <c r="B42"/>
      <c r="C42"/>
      <c r="D42"/>
      <c r="E42"/>
      <c r="F42"/>
    </row>
    <row r="43" spans="2:6" x14ac:dyDescent="0.25">
      <c r="B43"/>
      <c r="C43"/>
      <c r="D43"/>
      <c r="E43"/>
      <c r="F43"/>
    </row>
    <row r="44" spans="2:6" x14ac:dyDescent="0.25">
      <c r="B44"/>
      <c r="C44"/>
      <c r="D44"/>
      <c r="E44"/>
      <c r="F44"/>
    </row>
    <row r="45" spans="2:6" x14ac:dyDescent="0.25">
      <c r="B45"/>
      <c r="C45"/>
      <c r="D45"/>
      <c r="E45"/>
      <c r="F45"/>
    </row>
    <row r="46" spans="2:6" x14ac:dyDescent="0.25">
      <c r="B46"/>
      <c r="C46"/>
      <c r="D46"/>
      <c r="E46"/>
      <c r="F46"/>
    </row>
    <row r="47" spans="2:6" x14ac:dyDescent="0.25">
      <c r="B47"/>
      <c r="C47"/>
      <c r="D47"/>
      <c r="E47"/>
      <c r="F47"/>
    </row>
    <row r="48" spans="2:6" x14ac:dyDescent="0.25">
      <c r="B48"/>
      <c r="C48"/>
      <c r="D48"/>
      <c r="E48"/>
      <c r="F48"/>
    </row>
    <row r="49" spans="2:6" x14ac:dyDescent="0.25">
      <c r="B49"/>
      <c r="C49"/>
      <c r="D49"/>
      <c r="E49"/>
      <c r="F49"/>
    </row>
  </sheetData>
  <pageMargins left="0.7" right="0.7" top="0.75" bottom="0.75" header="0.3" footer="0.3"/>
  <pageSetup paperSize="9" orientation="landscape" horizontalDpi="0" verticalDpi="0"/>
  <ignoredErrors>
    <ignoredError sqref="E5" numberStoredAsText="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A6660-E3BC-9243-85FC-3E0D197C9198}">
  <dimension ref="A1:I111"/>
  <sheetViews>
    <sheetView zoomScale="150" zoomScaleNormal="150" zoomScalePageLayoutView="92" workbookViewId="0">
      <selection activeCell="B113" sqref="B113"/>
    </sheetView>
  </sheetViews>
  <sheetFormatPr defaultColWidth="10.7109375" defaultRowHeight="15" x14ac:dyDescent="0.25"/>
  <cols>
    <col min="1" max="1" width="7.140625" style="4" customWidth="1"/>
    <col min="2" max="2" width="55.85546875" style="4" customWidth="1"/>
    <col min="3" max="5" width="12.42578125" style="7" customWidth="1"/>
    <col min="6" max="7" width="12.42578125" style="4" customWidth="1"/>
    <col min="8" max="16384" width="10.7109375" style="4"/>
  </cols>
  <sheetData>
    <row r="1" spans="1:7" ht="45" customHeight="1" x14ac:dyDescent="0.25"/>
    <row r="2" spans="1:7" s="2" customFormat="1" ht="45" customHeight="1" x14ac:dyDescent="0.25">
      <c r="A2" s="1">
        <v>2024</v>
      </c>
      <c r="B2" s="11" t="s">
        <v>23</v>
      </c>
      <c r="C2" s="6"/>
      <c r="D2" s="6"/>
      <c r="E2" s="6"/>
    </row>
    <row r="3" spans="1:7" ht="39.950000000000003" customHeight="1" x14ac:dyDescent="0.3">
      <c r="B3" s="10" t="s">
        <v>24</v>
      </c>
    </row>
    <row r="5" spans="1:7" x14ac:dyDescent="0.25">
      <c r="B5" s="5" t="s">
        <v>54</v>
      </c>
      <c r="C5" s="5">
        <v>2022</v>
      </c>
      <c r="D5" s="5">
        <v>2023</v>
      </c>
      <c r="E5" s="5">
        <v>2024</v>
      </c>
    </row>
    <row r="6" spans="1:7" x14ac:dyDescent="0.25">
      <c r="B6" s="13" t="s">
        <v>25</v>
      </c>
      <c r="C6" s="13"/>
      <c r="D6" s="13"/>
      <c r="E6" s="13"/>
    </row>
    <row r="7" spans="1:7" x14ac:dyDescent="0.25">
      <c r="B7" t="s">
        <v>26</v>
      </c>
      <c r="C7" s="14">
        <v>577</v>
      </c>
      <c r="D7" s="14">
        <v>619</v>
      </c>
      <c r="E7" s="14">
        <v>636</v>
      </c>
    </row>
    <row r="8" spans="1:7" x14ac:dyDescent="0.25">
      <c r="B8" t="s">
        <v>27</v>
      </c>
      <c r="C8" s="14">
        <v>141</v>
      </c>
      <c r="D8" s="14">
        <v>148</v>
      </c>
      <c r="E8" s="14">
        <v>155</v>
      </c>
    </row>
    <row r="9" spans="1:7" x14ac:dyDescent="0.25">
      <c r="B9" s="9" t="s">
        <v>28</v>
      </c>
      <c r="C9" s="9">
        <f>SUM(C7:C8)</f>
        <v>718</v>
      </c>
      <c r="D9" s="9">
        <f t="shared" ref="D9:E9" si="0">SUM(D7:D8)</f>
        <v>767</v>
      </c>
      <c r="E9" s="9">
        <f t="shared" si="0"/>
        <v>791</v>
      </c>
    </row>
    <row r="10" spans="1:7" x14ac:dyDescent="0.25">
      <c r="B10" s="9" t="s">
        <v>29</v>
      </c>
      <c r="C10" s="9"/>
      <c r="D10" s="9"/>
      <c r="E10" s="9">
        <v>1635</v>
      </c>
      <c r="G10"/>
    </row>
    <row r="11" spans="1:7" x14ac:dyDescent="0.25">
      <c r="B11" s="9" t="s">
        <v>30</v>
      </c>
      <c r="C11" s="9">
        <f>SUM(C7:C8,C10)</f>
        <v>718</v>
      </c>
      <c r="D11" s="9">
        <f>SUM(D7:D8,D10)</f>
        <v>767</v>
      </c>
      <c r="E11" s="9">
        <f>SUM(E7:E8,E10)</f>
        <v>2426</v>
      </c>
    </row>
    <row r="12" spans="1:7" x14ac:dyDescent="0.25">
      <c r="B12" s="9"/>
      <c r="C12" s="9"/>
      <c r="D12" s="9"/>
      <c r="E12" s="9"/>
    </row>
    <row r="13" spans="1:7" x14ac:dyDescent="0.25">
      <c r="B13" s="5" t="s">
        <v>31</v>
      </c>
      <c r="C13" s="5">
        <v>2022</v>
      </c>
      <c r="D13" s="5">
        <v>2023</v>
      </c>
      <c r="E13" s="5">
        <v>2024</v>
      </c>
    </row>
    <row r="14" spans="1:7" x14ac:dyDescent="0.25">
      <c r="B14" s="13" t="s">
        <v>32</v>
      </c>
      <c r="C14" s="13"/>
      <c r="D14" s="13"/>
      <c r="E14" s="13"/>
    </row>
    <row r="15" spans="1:7" x14ac:dyDescent="0.25">
      <c r="B15" t="s">
        <v>33</v>
      </c>
      <c r="C15"/>
      <c r="D15"/>
      <c r="E15">
        <v>630</v>
      </c>
    </row>
    <row r="16" spans="1:7" x14ac:dyDescent="0.25">
      <c r="B16" t="s">
        <v>34</v>
      </c>
      <c r="C16"/>
      <c r="D16"/>
      <c r="E16">
        <v>137</v>
      </c>
    </row>
    <row r="17" spans="2:5" x14ac:dyDescent="0.25">
      <c r="B17" t="s">
        <v>35</v>
      </c>
      <c r="C17"/>
      <c r="D17"/>
      <c r="E17">
        <v>6</v>
      </c>
    </row>
    <row r="18" spans="2:5" x14ac:dyDescent="0.25">
      <c r="B18" t="s">
        <v>36</v>
      </c>
      <c r="C18"/>
      <c r="D18"/>
      <c r="E18">
        <v>18</v>
      </c>
    </row>
    <row r="19" spans="2:5" x14ac:dyDescent="0.25">
      <c r="B19" s="13" t="s">
        <v>37</v>
      </c>
      <c r="C19" s="13"/>
      <c r="D19" s="13"/>
      <c r="E19" s="13"/>
    </row>
    <row r="20" spans="2:5" x14ac:dyDescent="0.25">
      <c r="B20" t="s">
        <v>38</v>
      </c>
      <c r="C20"/>
      <c r="D20"/>
      <c r="E20">
        <v>630</v>
      </c>
    </row>
    <row r="21" spans="2:5" x14ac:dyDescent="0.25">
      <c r="B21" t="s">
        <v>39</v>
      </c>
      <c r="C21"/>
      <c r="D21"/>
      <c r="E21">
        <v>140</v>
      </c>
    </row>
    <row r="22" spans="2:5" x14ac:dyDescent="0.25">
      <c r="B22" t="s">
        <v>40</v>
      </c>
      <c r="C22"/>
      <c r="D22"/>
      <c r="E22">
        <v>6</v>
      </c>
    </row>
    <row r="23" spans="2:5" x14ac:dyDescent="0.25">
      <c r="B23" t="s">
        <v>41</v>
      </c>
      <c r="C23"/>
      <c r="D23"/>
      <c r="E23">
        <v>15</v>
      </c>
    </row>
    <row r="24" spans="2:5" x14ac:dyDescent="0.25">
      <c r="B24" t="s">
        <v>42</v>
      </c>
      <c r="C24"/>
      <c r="D24"/>
      <c r="E24">
        <v>0</v>
      </c>
    </row>
    <row r="25" spans="2:5" x14ac:dyDescent="0.25">
      <c r="B25" t="s">
        <v>43</v>
      </c>
      <c r="C25"/>
      <c r="D25"/>
      <c r="E25">
        <v>0</v>
      </c>
    </row>
    <row r="26" spans="2:5" x14ac:dyDescent="0.25">
      <c r="B26" s="13" t="s">
        <v>44</v>
      </c>
      <c r="C26" s="13"/>
      <c r="D26" s="13"/>
      <c r="E26" s="13"/>
    </row>
    <row r="27" spans="2:5" x14ac:dyDescent="0.25">
      <c r="B27" t="s">
        <v>45</v>
      </c>
      <c r="C27"/>
      <c r="D27"/>
      <c r="E27">
        <v>158</v>
      </c>
    </row>
    <row r="28" spans="2:5" x14ac:dyDescent="0.25">
      <c r="B28" t="s">
        <v>27</v>
      </c>
      <c r="C28"/>
      <c r="D28"/>
      <c r="E28">
        <v>23</v>
      </c>
    </row>
    <row r="29" spans="2:5" x14ac:dyDescent="0.25">
      <c r="B29"/>
      <c r="C29"/>
      <c r="D29"/>
      <c r="E29"/>
    </row>
    <row r="30" spans="2:5" x14ac:dyDescent="0.25">
      <c r="B30" s="5" t="s">
        <v>46</v>
      </c>
      <c r="C30" s="5">
        <v>2022</v>
      </c>
      <c r="D30" s="5">
        <v>2023</v>
      </c>
      <c r="E30" s="5">
        <v>2024</v>
      </c>
    </row>
    <row r="31" spans="2:5" x14ac:dyDescent="0.25">
      <c r="B31" s="13" t="s">
        <v>47</v>
      </c>
      <c r="C31" s="13"/>
      <c r="D31"/>
      <c r="E31"/>
    </row>
    <row r="32" spans="2:5" x14ac:dyDescent="0.25">
      <c r="B32" t="s">
        <v>45</v>
      </c>
      <c r="C32"/>
      <c r="D32">
        <v>164</v>
      </c>
      <c r="E32">
        <v>99</v>
      </c>
    </row>
    <row r="33" spans="2:5" x14ac:dyDescent="0.25">
      <c r="B33" t="s">
        <v>27</v>
      </c>
      <c r="C33"/>
      <c r="D33">
        <v>48</v>
      </c>
      <c r="E33">
        <v>34</v>
      </c>
    </row>
    <row r="34" spans="2:5" x14ac:dyDescent="0.25">
      <c r="B34" t="s">
        <v>48</v>
      </c>
      <c r="C34"/>
      <c r="D34">
        <f>SUM(D32:D33)</f>
        <v>212</v>
      </c>
      <c r="E34">
        <f>SUM(E32:E33)</f>
        <v>133</v>
      </c>
    </row>
    <row r="35" spans="2:5" x14ac:dyDescent="0.25">
      <c r="B35" t="s">
        <v>49</v>
      </c>
      <c r="C35"/>
      <c r="D35" s="15">
        <v>28.6</v>
      </c>
      <c r="E35" s="15">
        <f>E34/E9*100</f>
        <v>16.814159292035399</v>
      </c>
    </row>
    <row r="36" spans="2:5" x14ac:dyDescent="0.25">
      <c r="B36" s="13" t="s">
        <v>50</v>
      </c>
      <c r="C36" s="13"/>
      <c r="D36"/>
      <c r="E36"/>
    </row>
    <row r="37" spans="2:5" x14ac:dyDescent="0.25">
      <c r="B37" t="s">
        <v>45</v>
      </c>
      <c r="C37"/>
      <c r="D37">
        <v>122</v>
      </c>
      <c r="E37">
        <v>83</v>
      </c>
    </row>
    <row r="38" spans="2:5" x14ac:dyDescent="0.25">
      <c r="B38" t="s">
        <v>27</v>
      </c>
      <c r="C38"/>
      <c r="D38">
        <v>44</v>
      </c>
      <c r="E38">
        <v>25</v>
      </c>
    </row>
    <row r="39" spans="2:5" x14ac:dyDescent="0.25">
      <c r="B39" t="s">
        <v>48</v>
      </c>
      <c r="C39"/>
      <c r="D39">
        <f>SUM(D37:D38)</f>
        <v>166</v>
      </c>
      <c r="E39">
        <f>SUM(E37:E38)</f>
        <v>108</v>
      </c>
    </row>
    <row r="40" spans="2:5" x14ac:dyDescent="0.25">
      <c r="B40" t="s">
        <v>51</v>
      </c>
      <c r="C40"/>
      <c r="D40" s="15">
        <v>22.4</v>
      </c>
      <c r="E40" s="15">
        <f>E39/E9*100</f>
        <v>13.653603034134006</v>
      </c>
    </row>
    <row r="41" spans="2:5" x14ac:dyDescent="0.25">
      <c r="B41" t="s">
        <v>52</v>
      </c>
      <c r="C41"/>
      <c r="D41"/>
      <c r="E41" s="15">
        <v>10.83</v>
      </c>
    </row>
    <row r="42" spans="2:5" x14ac:dyDescent="0.25">
      <c r="B42" t="s">
        <v>53</v>
      </c>
      <c r="C42"/>
      <c r="D42"/>
      <c r="E42" s="15">
        <v>5.4</v>
      </c>
    </row>
    <row r="43" spans="2:5" x14ac:dyDescent="0.25">
      <c r="B43"/>
      <c r="C43"/>
      <c r="D43"/>
      <c r="E43"/>
    </row>
    <row r="44" spans="2:5" x14ac:dyDescent="0.25">
      <c r="B44" s="5" t="s">
        <v>55</v>
      </c>
      <c r="C44" s="8"/>
      <c r="D44" s="8"/>
      <c r="E44" s="5">
        <v>2024</v>
      </c>
    </row>
    <row r="45" spans="2:5" x14ac:dyDescent="0.25">
      <c r="B45" t="s">
        <v>56</v>
      </c>
      <c r="C45"/>
      <c r="D45"/>
      <c r="E45">
        <v>56</v>
      </c>
    </row>
    <row r="46" spans="2:5" x14ac:dyDescent="0.25">
      <c r="B46" t="s">
        <v>57</v>
      </c>
      <c r="C46"/>
      <c r="D46"/>
      <c r="E46">
        <v>27</v>
      </c>
    </row>
    <row r="47" spans="2:5" x14ac:dyDescent="0.25">
      <c r="B47" t="s">
        <v>58</v>
      </c>
      <c r="C47"/>
      <c r="D47"/>
      <c r="E47">
        <v>348</v>
      </c>
    </row>
    <row r="48" spans="2:5" x14ac:dyDescent="0.25">
      <c r="B48" t="s">
        <v>59</v>
      </c>
      <c r="C48"/>
      <c r="D48"/>
      <c r="E48">
        <v>87</v>
      </c>
    </row>
    <row r="49" spans="2:5" x14ac:dyDescent="0.25">
      <c r="B49" t="s">
        <v>60</v>
      </c>
      <c r="C49"/>
      <c r="D49"/>
      <c r="E49">
        <v>232</v>
      </c>
    </row>
    <row r="50" spans="2:5" x14ac:dyDescent="0.25">
      <c r="B50" t="s">
        <v>61</v>
      </c>
      <c r="C50"/>
      <c r="D50"/>
      <c r="E50">
        <v>41</v>
      </c>
    </row>
    <row r="51" spans="2:5" x14ac:dyDescent="0.25">
      <c r="B51"/>
      <c r="C51"/>
      <c r="D51"/>
      <c r="E51"/>
    </row>
    <row r="52" spans="2:5" x14ac:dyDescent="0.25">
      <c r="B52" s="5" t="s">
        <v>62</v>
      </c>
      <c r="C52" s="8"/>
      <c r="D52" s="8"/>
      <c r="E52" s="5">
        <v>2024</v>
      </c>
    </row>
    <row r="53" spans="2:5" x14ac:dyDescent="0.25">
      <c r="B53" t="s">
        <v>63</v>
      </c>
      <c r="C53"/>
      <c r="D53"/>
      <c r="E53">
        <v>2</v>
      </c>
    </row>
    <row r="54" spans="2:5" x14ac:dyDescent="0.25">
      <c r="B54" t="s">
        <v>64</v>
      </c>
      <c r="C54"/>
      <c r="D54"/>
      <c r="E54" s="17">
        <v>46.11</v>
      </c>
    </row>
    <row r="55" spans="2:5" x14ac:dyDescent="0.25">
      <c r="B55"/>
      <c r="C55"/>
      <c r="D55"/>
      <c r="E55"/>
    </row>
    <row r="56" spans="2:5" x14ac:dyDescent="0.25">
      <c r="B56" s="5" t="s">
        <v>65</v>
      </c>
      <c r="C56" s="5">
        <v>2022</v>
      </c>
      <c r="D56" s="5">
        <v>2023</v>
      </c>
      <c r="E56" s="5">
        <v>2024</v>
      </c>
    </row>
    <row r="57" spans="2:5" x14ac:dyDescent="0.25">
      <c r="B57" s="13" t="s">
        <v>66</v>
      </c>
      <c r="C57" s="13"/>
      <c r="D57" s="13"/>
      <c r="E57" s="13"/>
    </row>
    <row r="58" spans="2:5" x14ac:dyDescent="0.25">
      <c r="B58" t="s">
        <v>45</v>
      </c>
      <c r="C58"/>
      <c r="D58">
        <v>19825</v>
      </c>
      <c r="E58">
        <v>25373</v>
      </c>
    </row>
    <row r="59" spans="2:5" x14ac:dyDescent="0.25">
      <c r="B59" t="s">
        <v>27</v>
      </c>
      <c r="C59"/>
      <c r="D59">
        <v>2592</v>
      </c>
      <c r="E59">
        <v>4896</v>
      </c>
    </row>
    <row r="60" spans="2:5" x14ac:dyDescent="0.25">
      <c r="B60" s="9" t="s">
        <v>28</v>
      </c>
      <c r="C60" s="9">
        <v>30515</v>
      </c>
      <c r="D60" s="9">
        <v>22420</v>
      </c>
      <c r="E60" s="9">
        <f>SUM(E58:E59)</f>
        <v>30269</v>
      </c>
    </row>
    <row r="61" spans="2:5" x14ac:dyDescent="0.25">
      <c r="B61" s="9" t="s">
        <v>29</v>
      </c>
      <c r="C61" s="9">
        <v>153801</v>
      </c>
      <c r="D61" s="9">
        <v>122540</v>
      </c>
      <c r="E61" s="9">
        <v>148554</v>
      </c>
    </row>
    <row r="62" spans="2:5" x14ac:dyDescent="0.25">
      <c r="B62" s="9"/>
      <c r="C62" s="9"/>
      <c r="D62" s="9"/>
      <c r="E62" s="9"/>
    </row>
    <row r="63" spans="2:5" x14ac:dyDescent="0.25">
      <c r="B63" s="5" t="s">
        <v>67</v>
      </c>
      <c r="C63" s="5">
        <v>2022</v>
      </c>
      <c r="D63" s="5">
        <v>2023</v>
      </c>
      <c r="E63" s="5">
        <v>2024</v>
      </c>
    </row>
    <row r="64" spans="2:5" x14ac:dyDescent="0.25">
      <c r="B64" t="s">
        <v>45</v>
      </c>
      <c r="C64">
        <v>7</v>
      </c>
      <c r="D64">
        <v>6</v>
      </c>
      <c r="E64">
        <v>6</v>
      </c>
    </row>
    <row r="65" spans="2:9" x14ac:dyDescent="0.25">
      <c r="B65" t="s">
        <v>27</v>
      </c>
      <c r="C65">
        <v>1</v>
      </c>
      <c r="D65">
        <v>1</v>
      </c>
      <c r="E65">
        <v>2</v>
      </c>
    </row>
    <row r="66" spans="2:9" x14ac:dyDescent="0.25">
      <c r="B66"/>
      <c r="C66"/>
      <c r="D66"/>
      <c r="E66"/>
    </row>
    <row r="67" spans="2:9" x14ac:dyDescent="0.25">
      <c r="B67" s="5" t="s">
        <v>68</v>
      </c>
      <c r="C67" s="5"/>
      <c r="D67" s="5"/>
      <c r="E67" s="5">
        <v>2024</v>
      </c>
    </row>
    <row r="68" spans="2:9" x14ac:dyDescent="0.25">
      <c r="B68" t="s">
        <v>69</v>
      </c>
      <c r="C68"/>
      <c r="D68"/>
      <c r="E68">
        <v>701</v>
      </c>
    </row>
    <row r="69" spans="2:9" x14ac:dyDescent="0.25">
      <c r="B69" t="s">
        <v>70</v>
      </c>
      <c r="C69"/>
      <c r="D69"/>
      <c r="E69">
        <v>90</v>
      </c>
    </row>
    <row r="70" spans="2:9" x14ac:dyDescent="0.25">
      <c r="B70"/>
      <c r="C70"/>
      <c r="D70"/>
      <c r="E70"/>
    </row>
    <row r="73" spans="2:9" ht="45" x14ac:dyDescent="0.25">
      <c r="B73" s="5" t="s">
        <v>71</v>
      </c>
      <c r="C73" s="18" t="s">
        <v>72</v>
      </c>
      <c r="D73" s="18" t="s">
        <v>73</v>
      </c>
      <c r="E73" s="18" t="s">
        <v>74</v>
      </c>
      <c r="F73" s="18" t="s">
        <v>75</v>
      </c>
      <c r="G73" s="18" t="s">
        <v>76</v>
      </c>
      <c r="H73" s="18" t="s">
        <v>77</v>
      </c>
      <c r="I73" s="18" t="s">
        <v>48</v>
      </c>
    </row>
    <row r="74" spans="2:9" x14ac:dyDescent="0.25">
      <c r="B74" t="s">
        <v>69</v>
      </c>
      <c r="C74">
        <v>118</v>
      </c>
      <c r="D74">
        <v>582</v>
      </c>
      <c r="E74">
        <v>1</v>
      </c>
      <c r="F74">
        <v>0</v>
      </c>
      <c r="G74">
        <v>119</v>
      </c>
      <c r="H74">
        <v>582</v>
      </c>
      <c r="I74">
        <f>SUM(G74:H74)</f>
        <v>701</v>
      </c>
    </row>
    <row r="75" spans="2:9" x14ac:dyDescent="0.25">
      <c r="B75" t="s">
        <v>70</v>
      </c>
      <c r="C75">
        <v>31</v>
      </c>
      <c r="D75">
        <v>52</v>
      </c>
      <c r="E75">
        <v>5</v>
      </c>
      <c r="F75">
        <v>2</v>
      </c>
      <c r="G75">
        <f>E75+C75</f>
        <v>36</v>
      </c>
      <c r="H75">
        <f>D75+F75</f>
        <v>54</v>
      </c>
      <c r="I75">
        <f>SUM(G75:H75)</f>
        <v>90</v>
      </c>
    </row>
    <row r="76" spans="2:9" ht="30" x14ac:dyDescent="0.25">
      <c r="B76" s="5" t="s">
        <v>78</v>
      </c>
      <c r="C76" s="18" t="s">
        <v>79</v>
      </c>
      <c r="D76" s="19" t="s">
        <v>80</v>
      </c>
      <c r="E76" s="18" t="s">
        <v>81</v>
      </c>
      <c r="F76" s="18" t="s">
        <v>82</v>
      </c>
      <c r="G76" s="19" t="s">
        <v>83</v>
      </c>
      <c r="H76" s="18" t="s">
        <v>84</v>
      </c>
      <c r="I76" s="18" t="s">
        <v>48</v>
      </c>
    </row>
    <row r="77" spans="2:9" x14ac:dyDescent="0.25">
      <c r="B77" t="s">
        <v>69</v>
      </c>
      <c r="C77">
        <v>112</v>
      </c>
      <c r="D77">
        <v>578</v>
      </c>
      <c r="E77">
        <v>7</v>
      </c>
      <c r="F77">
        <v>4</v>
      </c>
      <c r="G77">
        <v>0</v>
      </c>
      <c r="H77">
        <v>0</v>
      </c>
      <c r="I77">
        <f>SUM(C77:H77)</f>
        <v>701</v>
      </c>
    </row>
    <row r="78" spans="2:9" x14ac:dyDescent="0.25">
      <c r="B78" t="s">
        <v>70</v>
      </c>
      <c r="C78">
        <v>28</v>
      </c>
      <c r="D78">
        <v>52</v>
      </c>
      <c r="E78">
        <v>8</v>
      </c>
      <c r="F78">
        <v>2</v>
      </c>
      <c r="G78">
        <v>0</v>
      </c>
      <c r="H78">
        <v>0</v>
      </c>
      <c r="I78">
        <f>SUM(C78:H78)</f>
        <v>90</v>
      </c>
    </row>
    <row r="79" spans="2:9" x14ac:dyDescent="0.25">
      <c r="B79"/>
      <c r="C79"/>
      <c r="D79"/>
      <c r="E79"/>
      <c r="F79"/>
      <c r="G79"/>
      <c r="H79"/>
      <c r="I79"/>
    </row>
    <row r="82" spans="2:9" ht="30" x14ac:dyDescent="0.25">
      <c r="B82" s="5" t="s">
        <v>85</v>
      </c>
      <c r="C82" s="8"/>
      <c r="D82" s="18" t="s">
        <v>56</v>
      </c>
      <c r="E82" s="18" t="s">
        <v>57</v>
      </c>
      <c r="F82" s="18" t="s">
        <v>58</v>
      </c>
      <c r="G82" s="18" t="s">
        <v>59</v>
      </c>
      <c r="H82" s="18" t="s">
        <v>60</v>
      </c>
      <c r="I82" s="18" t="s">
        <v>61</v>
      </c>
    </row>
    <row r="83" spans="2:9" x14ac:dyDescent="0.25">
      <c r="B83" t="s">
        <v>69</v>
      </c>
      <c r="D83">
        <v>50</v>
      </c>
      <c r="E83">
        <v>21</v>
      </c>
      <c r="F83">
        <v>316</v>
      </c>
      <c r="G83">
        <v>64</v>
      </c>
      <c r="H83">
        <v>216</v>
      </c>
      <c r="I83">
        <v>34</v>
      </c>
    </row>
    <row r="84" spans="2:9" x14ac:dyDescent="0.25">
      <c r="B84" t="s">
        <v>70</v>
      </c>
      <c r="D84">
        <v>6</v>
      </c>
      <c r="E84">
        <v>6</v>
      </c>
      <c r="F84">
        <v>32</v>
      </c>
      <c r="G84">
        <v>23</v>
      </c>
      <c r="H84">
        <v>16</v>
      </c>
      <c r="I84">
        <v>7</v>
      </c>
    </row>
    <row r="85" spans="2:9" ht="30" x14ac:dyDescent="0.25">
      <c r="B85" s="5" t="s">
        <v>86</v>
      </c>
      <c r="C85" s="8"/>
      <c r="D85" s="18" t="s">
        <v>56</v>
      </c>
      <c r="E85" s="18" t="s">
        <v>57</v>
      </c>
      <c r="F85" s="18" t="s">
        <v>58</v>
      </c>
      <c r="G85" s="18" t="s">
        <v>59</v>
      </c>
      <c r="H85" s="18" t="s">
        <v>60</v>
      </c>
      <c r="I85" s="18" t="s">
        <v>61</v>
      </c>
    </row>
    <row r="86" spans="2:9" x14ac:dyDescent="0.25">
      <c r="B86" t="s">
        <v>69</v>
      </c>
      <c r="D86">
        <v>17</v>
      </c>
      <c r="E86">
        <v>8</v>
      </c>
      <c r="F86">
        <v>54</v>
      </c>
      <c r="G86">
        <v>12</v>
      </c>
      <c r="H86">
        <v>19</v>
      </c>
      <c r="I86">
        <v>3</v>
      </c>
    </row>
    <row r="87" spans="2:9" x14ac:dyDescent="0.25">
      <c r="B87" t="s">
        <v>70</v>
      </c>
      <c r="D87">
        <v>3</v>
      </c>
      <c r="E87">
        <v>2</v>
      </c>
      <c r="F87">
        <v>5</v>
      </c>
      <c r="G87">
        <v>7</v>
      </c>
      <c r="H87">
        <v>1</v>
      </c>
      <c r="I87">
        <v>2</v>
      </c>
    </row>
    <row r="88" spans="2:9" ht="30" x14ac:dyDescent="0.25">
      <c r="B88" s="20" t="s">
        <v>87</v>
      </c>
      <c r="C88" s="8"/>
      <c r="D88" s="18" t="s">
        <v>56</v>
      </c>
      <c r="E88" s="18" t="s">
        <v>57</v>
      </c>
      <c r="F88" s="18" t="s">
        <v>58</v>
      </c>
      <c r="G88" s="18" t="s">
        <v>59</v>
      </c>
      <c r="H88" s="18" t="s">
        <v>60</v>
      </c>
      <c r="I88" s="18" t="s">
        <v>61</v>
      </c>
    </row>
    <row r="89" spans="2:9" x14ac:dyDescent="0.25">
      <c r="B89" t="s">
        <v>69</v>
      </c>
      <c r="D89">
        <v>7</v>
      </c>
      <c r="E89">
        <v>8</v>
      </c>
      <c r="F89">
        <v>45</v>
      </c>
      <c r="G89">
        <v>9</v>
      </c>
      <c r="H89">
        <v>24</v>
      </c>
      <c r="I89">
        <v>2</v>
      </c>
    </row>
    <row r="90" spans="2:9" x14ac:dyDescent="0.25">
      <c r="B90" t="s">
        <v>70</v>
      </c>
      <c r="D90">
        <v>3</v>
      </c>
      <c r="E90">
        <v>1</v>
      </c>
      <c r="F90">
        <v>2</v>
      </c>
      <c r="G90">
        <v>3</v>
      </c>
      <c r="H90">
        <v>2</v>
      </c>
      <c r="I90">
        <v>2</v>
      </c>
    </row>
    <row r="94" spans="2:9" x14ac:dyDescent="0.25">
      <c r="B94" s="5" t="s">
        <v>88</v>
      </c>
      <c r="C94" s="8"/>
      <c r="D94" s="8"/>
      <c r="E94" s="5">
        <v>2024</v>
      </c>
    </row>
    <row r="95" spans="2:9" x14ac:dyDescent="0.25">
      <c r="B95" t="s">
        <v>89</v>
      </c>
      <c r="C95"/>
      <c r="D95"/>
      <c r="E95" s="3" t="s">
        <v>92</v>
      </c>
    </row>
    <row r="96" spans="2:9" x14ac:dyDescent="0.25">
      <c r="B96" t="s">
        <v>90</v>
      </c>
      <c r="C96"/>
      <c r="D96"/>
      <c r="E96" s="3" t="s">
        <v>93</v>
      </c>
    </row>
    <row r="97" spans="2:5" x14ac:dyDescent="0.25">
      <c r="B97"/>
      <c r="E97" s="3"/>
    </row>
    <row r="98" spans="2:5" x14ac:dyDescent="0.25">
      <c r="B98" s="5" t="s">
        <v>91</v>
      </c>
      <c r="C98" s="8"/>
      <c r="D98" s="8"/>
      <c r="E98" s="5">
        <v>2024</v>
      </c>
    </row>
    <row r="99" spans="2:5" x14ac:dyDescent="0.25">
      <c r="B99" t="s">
        <v>91</v>
      </c>
      <c r="E99" s="3" t="s">
        <v>94</v>
      </c>
    </row>
    <row r="101" spans="2:5" x14ac:dyDescent="0.25">
      <c r="B101" s="5" t="s">
        <v>95</v>
      </c>
      <c r="C101" s="8" t="s">
        <v>45</v>
      </c>
      <c r="D101" s="8" t="s">
        <v>27</v>
      </c>
      <c r="E101" s="8" t="s">
        <v>48</v>
      </c>
    </row>
    <row r="102" spans="2:5" x14ac:dyDescent="0.25">
      <c r="B102" s="21" t="s">
        <v>96</v>
      </c>
      <c r="C102" s="23"/>
      <c r="D102" s="23"/>
      <c r="E102" s="23"/>
    </row>
    <row r="103" spans="2:5" x14ac:dyDescent="0.25">
      <c r="B103" s="22" t="s">
        <v>97</v>
      </c>
      <c r="C103" s="24">
        <v>714</v>
      </c>
      <c r="D103" s="24">
        <v>180</v>
      </c>
      <c r="E103" s="24">
        <f>SUM(C103:D103)</f>
        <v>894</v>
      </c>
    </row>
    <row r="104" spans="2:5" x14ac:dyDescent="0.25">
      <c r="B104" s="22" t="s">
        <v>98</v>
      </c>
      <c r="C104" s="24">
        <v>15</v>
      </c>
      <c r="D104" s="24">
        <v>7</v>
      </c>
      <c r="E104" s="24">
        <f t="shared" ref="E104:E105" si="1">SUM(C104:D104)</f>
        <v>22</v>
      </c>
    </row>
    <row r="105" spans="2:5" ht="32.1" customHeight="1" x14ac:dyDescent="0.25">
      <c r="B105" s="22" t="s">
        <v>99</v>
      </c>
      <c r="C105" s="24">
        <v>12</v>
      </c>
      <c r="D105" s="24">
        <v>3</v>
      </c>
      <c r="E105" s="24">
        <f t="shared" si="1"/>
        <v>15</v>
      </c>
    </row>
    <row r="106" spans="2:5" ht="45" customHeight="1" x14ac:dyDescent="0.25">
      <c r="B106" s="22" t="s">
        <v>100</v>
      </c>
      <c r="C106" s="24" t="s">
        <v>11</v>
      </c>
      <c r="D106" s="24" t="s">
        <v>11</v>
      </c>
      <c r="E106" s="24">
        <f>SUM(C106:D106)</f>
        <v>0</v>
      </c>
    </row>
    <row r="107" spans="2:5" ht="16.5" x14ac:dyDescent="0.25">
      <c r="B107" s="22" t="s">
        <v>101</v>
      </c>
      <c r="C107" s="25">
        <v>1</v>
      </c>
      <c r="D107" s="25">
        <v>1</v>
      </c>
      <c r="E107" s="25">
        <v>1</v>
      </c>
    </row>
    <row r="108" spans="2:5" ht="16.5" x14ac:dyDescent="0.25">
      <c r="B108" s="22" t="s">
        <v>102</v>
      </c>
      <c r="C108" s="25">
        <v>1</v>
      </c>
      <c r="D108" s="25">
        <v>1</v>
      </c>
      <c r="E108" s="25">
        <v>1</v>
      </c>
    </row>
    <row r="110" spans="2:5" x14ac:dyDescent="0.25">
      <c r="B110" s="26" t="s">
        <v>103</v>
      </c>
    </row>
    <row r="111" spans="2:5" x14ac:dyDescent="0.25">
      <c r="B111" s="26" t="s">
        <v>104</v>
      </c>
    </row>
  </sheetData>
  <pageMargins left="0.7" right="0.7" top="0.75" bottom="0.75" header="0.3" footer="0.3"/>
  <pageSetup paperSize="9" orientation="landscape" horizontalDpi="0" verticalDpi="0"/>
  <ignoredErrors>
    <ignoredError sqref="I74" formulaRang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E68B0-4A8E-7D40-975C-18340BDF16D6}">
  <dimension ref="A1:J116"/>
  <sheetViews>
    <sheetView topLeftCell="A73" zoomScale="150" zoomScaleNormal="150" zoomScalePageLayoutView="92" workbookViewId="0">
      <selection activeCell="H10" sqref="H10"/>
    </sheetView>
  </sheetViews>
  <sheetFormatPr defaultColWidth="10.7109375" defaultRowHeight="15" x14ac:dyDescent="0.25"/>
  <cols>
    <col min="1" max="1" width="7.140625" style="4" customWidth="1"/>
    <col min="2" max="2" width="55.85546875" style="4" customWidth="1"/>
    <col min="3" max="3" width="30.85546875" style="7" customWidth="1"/>
    <col min="4" max="5" width="12.42578125" style="7" customWidth="1"/>
    <col min="6" max="7" width="12.42578125" style="4" customWidth="1"/>
    <col min="8" max="16384" width="10.7109375" style="4"/>
  </cols>
  <sheetData>
    <row r="1" spans="1:10" ht="45" customHeight="1" x14ac:dyDescent="0.25"/>
    <row r="2" spans="1:10" s="2" customFormat="1" ht="45" customHeight="1" x14ac:dyDescent="0.25">
      <c r="A2" s="1">
        <v>2024</v>
      </c>
      <c r="B2" s="11" t="s">
        <v>23</v>
      </c>
      <c r="C2" s="6"/>
      <c r="D2" s="6"/>
      <c r="E2" s="6"/>
    </row>
    <row r="3" spans="1:10" ht="39.950000000000003" customHeight="1" x14ac:dyDescent="0.3">
      <c r="B3" s="10" t="s">
        <v>106</v>
      </c>
    </row>
    <row r="4" spans="1:10" x14ac:dyDescent="0.25">
      <c r="B4" t="s">
        <v>105</v>
      </c>
    </row>
    <row r="5" spans="1:10" x14ac:dyDescent="0.25">
      <c r="B5"/>
    </row>
    <row r="6" spans="1:10" x14ac:dyDescent="0.25">
      <c r="B6" s="5" t="s">
        <v>107</v>
      </c>
      <c r="C6" s="5"/>
      <c r="D6" s="5">
        <v>2022</v>
      </c>
      <c r="E6" s="5">
        <v>2023</v>
      </c>
      <c r="F6" s="5">
        <v>2024</v>
      </c>
    </row>
    <row r="7" spans="1:10" x14ac:dyDescent="0.25">
      <c r="B7" s="41" t="s">
        <v>108</v>
      </c>
      <c r="C7" s="41" t="s">
        <v>109</v>
      </c>
      <c r="D7" s="41"/>
      <c r="E7" s="41"/>
      <c r="F7" s="42">
        <v>2495.3972144200002</v>
      </c>
    </row>
    <row r="8" spans="1:10" x14ac:dyDescent="0.25">
      <c r="B8" t="s">
        <v>110</v>
      </c>
      <c r="C8" t="s">
        <v>48</v>
      </c>
      <c r="D8"/>
      <c r="E8"/>
      <c r="F8" s="15">
        <v>1988.27168267</v>
      </c>
    </row>
    <row r="9" spans="1:10" x14ac:dyDescent="0.25">
      <c r="B9"/>
      <c r="C9" t="s">
        <v>111</v>
      </c>
      <c r="D9"/>
      <c r="E9"/>
      <c r="F9" s="15">
        <v>1303.18174043</v>
      </c>
    </row>
    <row r="10" spans="1:10" x14ac:dyDescent="0.25">
      <c r="B10"/>
      <c r="C10" t="s">
        <v>112</v>
      </c>
      <c r="D10"/>
      <c r="E10"/>
      <c r="F10" s="15">
        <v>144.57418066</v>
      </c>
    </row>
    <row r="11" spans="1:10" x14ac:dyDescent="0.25">
      <c r="B11"/>
      <c r="C11" t="s">
        <v>113</v>
      </c>
      <c r="D11"/>
      <c r="E11"/>
      <c r="F11" s="15">
        <v>142.99263402</v>
      </c>
      <c r="G11"/>
      <c r="H11"/>
      <c r="I11"/>
      <c r="J11"/>
    </row>
    <row r="12" spans="1:10" x14ac:dyDescent="0.25">
      <c r="B12"/>
      <c r="C12" t="s">
        <v>114</v>
      </c>
      <c r="D12"/>
      <c r="E12"/>
      <c r="F12" s="15">
        <v>316.71190110999999</v>
      </c>
      <c r="G12"/>
      <c r="H12"/>
      <c r="I12"/>
      <c r="J12"/>
    </row>
    <row r="13" spans="1:10" x14ac:dyDescent="0.25">
      <c r="B13"/>
      <c r="C13" t="s">
        <v>115</v>
      </c>
      <c r="D13"/>
      <c r="E13"/>
      <c r="F13" s="15">
        <v>80.811226450000007</v>
      </c>
      <c r="G13"/>
      <c r="H13"/>
      <c r="I13"/>
      <c r="J13"/>
    </row>
    <row r="14" spans="1:10" x14ac:dyDescent="0.25">
      <c r="B14" s="43" t="s">
        <v>116</v>
      </c>
      <c r="C14" s="43" t="s">
        <v>117</v>
      </c>
      <c r="D14" s="43"/>
      <c r="E14" s="43"/>
      <c r="F14" s="44">
        <v>507.12553175000039</v>
      </c>
      <c r="G14"/>
      <c r="H14"/>
      <c r="I14"/>
      <c r="J14"/>
    </row>
    <row r="15" spans="1:10" x14ac:dyDescent="0.25">
      <c r="B15"/>
      <c r="C15"/>
      <c r="D15"/>
      <c r="E15"/>
      <c r="F15"/>
      <c r="G15"/>
      <c r="H15"/>
      <c r="I15"/>
      <c r="J15"/>
    </row>
    <row r="16" spans="1:10" x14ac:dyDescent="0.25">
      <c r="B16" s="5" t="s">
        <v>118</v>
      </c>
      <c r="C16" s="5"/>
      <c r="D16" s="5">
        <v>2022</v>
      </c>
      <c r="E16" s="5">
        <v>2023</v>
      </c>
      <c r="F16" s="5">
        <v>2024</v>
      </c>
      <c r="G16"/>
      <c r="H16"/>
      <c r="I16"/>
      <c r="J16"/>
    </row>
    <row r="17" spans="2:10" x14ac:dyDescent="0.25">
      <c r="B17" t="s">
        <v>119</v>
      </c>
      <c r="C17"/>
      <c r="D17">
        <v>19500</v>
      </c>
      <c r="E17">
        <v>11000</v>
      </c>
      <c r="F17">
        <v>54131</v>
      </c>
      <c r="G17"/>
      <c r="H17"/>
      <c r="I17"/>
      <c r="J17"/>
    </row>
    <row r="18" spans="2:10" x14ac:dyDescent="0.25">
      <c r="B18" t="s">
        <v>120</v>
      </c>
      <c r="C18"/>
      <c r="D18">
        <v>90936</v>
      </c>
      <c r="E18">
        <v>48500</v>
      </c>
      <c r="F18">
        <v>123355</v>
      </c>
      <c r="G18"/>
      <c r="H18"/>
      <c r="I18"/>
      <c r="J18"/>
    </row>
    <row r="19" spans="2:10" x14ac:dyDescent="0.25">
      <c r="B19" t="s">
        <v>121</v>
      </c>
      <c r="C19"/>
      <c r="D19">
        <v>12000</v>
      </c>
      <c r="E19">
        <v>30000</v>
      </c>
      <c r="F19">
        <v>41516</v>
      </c>
      <c r="G19"/>
      <c r="H19"/>
      <c r="I19"/>
      <c r="J19"/>
    </row>
    <row r="20" spans="2:10" x14ac:dyDescent="0.25">
      <c r="B20" t="s">
        <v>122</v>
      </c>
      <c r="C20"/>
      <c r="D20">
        <v>4500</v>
      </c>
      <c r="E20">
        <v>20000</v>
      </c>
      <c r="F20">
        <v>30000</v>
      </c>
      <c r="G20"/>
      <c r="H20"/>
      <c r="I20"/>
      <c r="J20"/>
    </row>
    <row r="21" spans="2:10" x14ac:dyDescent="0.25">
      <c r="B21" t="s">
        <v>123</v>
      </c>
      <c r="C21"/>
      <c r="D21">
        <v>106068</v>
      </c>
      <c r="E21">
        <v>43346</v>
      </c>
      <c r="F21">
        <v>33100</v>
      </c>
      <c r="G21"/>
      <c r="H21"/>
      <c r="I21"/>
      <c r="J21"/>
    </row>
    <row r="22" spans="2:10" x14ac:dyDescent="0.25">
      <c r="B22" s="9" t="s">
        <v>48</v>
      </c>
      <c r="C22" s="9"/>
      <c r="D22" s="9">
        <f>SUM(D17:D21)</f>
        <v>233004</v>
      </c>
      <c r="E22" s="9">
        <f>SUM(E17:E21)</f>
        <v>152846</v>
      </c>
      <c r="F22" s="9">
        <f>SUM(F17:F21)</f>
        <v>282102</v>
      </c>
      <c r="G22"/>
      <c r="H22"/>
      <c r="I22"/>
      <c r="J22"/>
    </row>
    <row r="23" spans="2:10" x14ac:dyDescent="0.25">
      <c r="B23"/>
      <c r="C23"/>
      <c r="D23"/>
      <c r="E23"/>
      <c r="F23"/>
      <c r="G23"/>
      <c r="H23"/>
      <c r="I23"/>
      <c r="J23"/>
    </row>
    <row r="24" spans="2:10" x14ac:dyDescent="0.25">
      <c r="B24" s="5" t="s">
        <v>124</v>
      </c>
      <c r="C24" s="5"/>
      <c r="D24" s="5">
        <v>2022</v>
      </c>
      <c r="E24" s="5">
        <v>2023</v>
      </c>
      <c r="F24" s="5">
        <v>2024</v>
      </c>
      <c r="G24"/>
      <c r="H24"/>
      <c r="I24"/>
      <c r="J24"/>
    </row>
    <row r="25" spans="2:10" ht="16.5" x14ac:dyDescent="0.25">
      <c r="B25" t="s">
        <v>125</v>
      </c>
      <c r="C25"/>
      <c r="D25">
        <v>78449339</v>
      </c>
      <c r="E25">
        <v>222706546</v>
      </c>
      <c r="F25">
        <v>239224649.13</v>
      </c>
      <c r="G25"/>
      <c r="H25"/>
      <c r="I25"/>
      <c r="J25"/>
    </row>
    <row r="26" spans="2:10" x14ac:dyDescent="0.25">
      <c r="B26" t="s">
        <v>126</v>
      </c>
      <c r="C26"/>
      <c r="D26">
        <v>5139173</v>
      </c>
      <c r="E26">
        <v>3780462</v>
      </c>
      <c r="F26">
        <v>5168403.53</v>
      </c>
      <c r="G26"/>
      <c r="H26"/>
      <c r="I26"/>
      <c r="J26"/>
    </row>
    <row r="27" spans="2:10" x14ac:dyDescent="0.25">
      <c r="B27"/>
      <c r="C27"/>
      <c r="D27"/>
      <c r="E27"/>
      <c r="F27"/>
      <c r="G27"/>
      <c r="H27"/>
      <c r="I27"/>
      <c r="J27"/>
    </row>
    <row r="28" spans="2:10" x14ac:dyDescent="0.25">
      <c r="B28" s="26" t="s">
        <v>202</v>
      </c>
      <c r="C28"/>
      <c r="D28"/>
      <c r="E28"/>
      <c r="F28"/>
      <c r="G28"/>
      <c r="H28"/>
      <c r="I28"/>
      <c r="J28"/>
    </row>
    <row r="29" spans="2:10" x14ac:dyDescent="0.25">
      <c r="B29"/>
      <c r="C29"/>
      <c r="D29"/>
      <c r="E29"/>
      <c r="F29"/>
      <c r="G29"/>
      <c r="H29"/>
      <c r="I29"/>
      <c r="J29"/>
    </row>
    <row r="30" spans="2:10" x14ac:dyDescent="0.25">
      <c r="B30"/>
      <c r="C30"/>
      <c r="D30"/>
      <c r="E30"/>
      <c r="F30"/>
      <c r="G30"/>
      <c r="H30"/>
      <c r="I30"/>
      <c r="J30"/>
    </row>
    <row r="31" spans="2:10" x14ac:dyDescent="0.25">
      <c r="B31"/>
      <c r="C31"/>
      <c r="D31"/>
      <c r="E31"/>
      <c r="F31"/>
      <c r="G31"/>
      <c r="H31"/>
      <c r="I31"/>
      <c r="J31"/>
    </row>
    <row r="32" spans="2:10" x14ac:dyDescent="0.25">
      <c r="B32" s="5" t="s">
        <v>127</v>
      </c>
      <c r="C32" s="5" t="s">
        <v>128</v>
      </c>
      <c r="D32" s="5"/>
      <c r="E32"/>
      <c r="F32"/>
      <c r="G32"/>
      <c r="H32"/>
      <c r="I32"/>
      <c r="J32"/>
    </row>
    <row r="33" spans="2:10" x14ac:dyDescent="0.25">
      <c r="B33" t="s">
        <v>129</v>
      </c>
      <c r="C33" t="s">
        <v>130</v>
      </c>
      <c r="D33"/>
      <c r="E33"/>
      <c r="F33"/>
      <c r="G33"/>
      <c r="H33"/>
      <c r="I33"/>
      <c r="J33"/>
    </row>
    <row r="34" spans="2:10" x14ac:dyDescent="0.25">
      <c r="B34" t="s">
        <v>131</v>
      </c>
      <c r="C34" t="s">
        <v>132</v>
      </c>
      <c r="D34"/>
      <c r="E34"/>
      <c r="F34"/>
      <c r="G34"/>
      <c r="H34"/>
      <c r="I34"/>
      <c r="J34"/>
    </row>
    <row r="35" spans="2:10" x14ac:dyDescent="0.25">
      <c r="B35" t="s">
        <v>133</v>
      </c>
      <c r="C35" t="s">
        <v>132</v>
      </c>
      <c r="D35"/>
      <c r="E35"/>
      <c r="F35"/>
      <c r="G35"/>
      <c r="H35"/>
      <c r="I35"/>
      <c r="J35"/>
    </row>
    <row r="36" spans="2:10" x14ac:dyDescent="0.25">
      <c r="B36" t="s">
        <v>134</v>
      </c>
      <c r="C36" t="s">
        <v>132</v>
      </c>
      <c r="D36"/>
      <c r="E36"/>
      <c r="F36"/>
      <c r="G36"/>
      <c r="H36"/>
      <c r="I36"/>
      <c r="J36"/>
    </row>
    <row r="37" spans="2:10" x14ac:dyDescent="0.25">
      <c r="B37" t="s">
        <v>135</v>
      </c>
      <c r="C37" t="s">
        <v>130</v>
      </c>
      <c r="D37"/>
      <c r="E37"/>
      <c r="F37"/>
      <c r="G37"/>
      <c r="H37"/>
      <c r="I37"/>
      <c r="J37"/>
    </row>
    <row r="38" spans="2:10" x14ac:dyDescent="0.25">
      <c r="B38" t="s">
        <v>136</v>
      </c>
      <c r="C38" t="s">
        <v>132</v>
      </c>
      <c r="D38"/>
      <c r="E38"/>
      <c r="F38"/>
      <c r="G38"/>
      <c r="H38"/>
      <c r="I38"/>
      <c r="J38"/>
    </row>
    <row r="39" spans="2:10" x14ac:dyDescent="0.25">
      <c r="B39" t="s">
        <v>137</v>
      </c>
      <c r="C39" t="s">
        <v>132</v>
      </c>
      <c r="D39"/>
      <c r="E39"/>
      <c r="F39"/>
      <c r="G39"/>
      <c r="H39"/>
      <c r="I39"/>
      <c r="J39"/>
    </row>
    <row r="40" spans="2:10" x14ac:dyDescent="0.25">
      <c r="B40" t="s">
        <v>138</v>
      </c>
      <c r="C40" t="s">
        <v>130</v>
      </c>
      <c r="D40"/>
      <c r="E40"/>
      <c r="F40"/>
      <c r="G40"/>
      <c r="H40"/>
      <c r="I40"/>
      <c r="J40"/>
    </row>
    <row r="41" spans="2:10" x14ac:dyDescent="0.25">
      <c r="B41" t="s">
        <v>139</v>
      </c>
      <c r="C41" t="s">
        <v>132</v>
      </c>
      <c r="D41"/>
      <c r="E41"/>
      <c r="F41"/>
      <c r="G41"/>
      <c r="H41"/>
      <c r="I41"/>
      <c r="J41"/>
    </row>
    <row r="42" spans="2:10" x14ac:dyDescent="0.25">
      <c r="B42" t="s">
        <v>140</v>
      </c>
      <c r="C42" t="s">
        <v>132</v>
      </c>
      <c r="D42"/>
      <c r="E42"/>
      <c r="F42"/>
      <c r="G42"/>
      <c r="H42"/>
      <c r="I42"/>
      <c r="J42"/>
    </row>
    <row r="43" spans="2:10" x14ac:dyDescent="0.25">
      <c r="B43" t="s">
        <v>141</v>
      </c>
      <c r="C43" t="s">
        <v>130</v>
      </c>
      <c r="D43"/>
      <c r="E43"/>
      <c r="F43"/>
      <c r="G43"/>
      <c r="H43"/>
      <c r="I43"/>
      <c r="J43"/>
    </row>
    <row r="44" spans="2:10" x14ac:dyDescent="0.25">
      <c r="B44" t="s">
        <v>142</v>
      </c>
      <c r="C44" t="s">
        <v>130</v>
      </c>
      <c r="D44"/>
      <c r="E44"/>
      <c r="F44"/>
      <c r="G44"/>
      <c r="H44"/>
      <c r="I44"/>
      <c r="J44"/>
    </row>
    <row r="45" spans="2:10" x14ac:dyDescent="0.25">
      <c r="B45" t="s">
        <v>143</v>
      </c>
      <c r="C45" t="s">
        <v>130</v>
      </c>
      <c r="D45"/>
      <c r="E45"/>
      <c r="F45"/>
      <c r="G45"/>
      <c r="H45"/>
      <c r="I45"/>
      <c r="J45"/>
    </row>
    <row r="46" spans="2:10" x14ac:dyDescent="0.25">
      <c r="B46" t="s">
        <v>144</v>
      </c>
      <c r="C46" t="s">
        <v>130</v>
      </c>
      <c r="D46"/>
      <c r="E46"/>
      <c r="F46"/>
      <c r="G46"/>
      <c r="H46"/>
      <c r="I46"/>
      <c r="J46"/>
    </row>
    <row r="47" spans="2:10" x14ac:dyDescent="0.25">
      <c r="B47" t="s">
        <v>145</v>
      </c>
      <c r="C47" t="s">
        <v>130</v>
      </c>
      <c r="D47"/>
      <c r="E47"/>
      <c r="F47"/>
      <c r="G47"/>
      <c r="H47"/>
      <c r="I47"/>
      <c r="J47"/>
    </row>
    <row r="48" spans="2:10" x14ac:dyDescent="0.25">
      <c r="B48" t="s">
        <v>146</v>
      </c>
      <c r="C48" t="s">
        <v>130</v>
      </c>
      <c r="D48"/>
      <c r="E48"/>
      <c r="F48"/>
      <c r="G48"/>
      <c r="H48"/>
      <c r="I48"/>
      <c r="J48"/>
    </row>
    <row r="49" spans="2:10" x14ac:dyDescent="0.25">
      <c r="B49" t="s">
        <v>147</v>
      </c>
      <c r="C49" t="s">
        <v>130</v>
      </c>
      <c r="D49"/>
      <c r="E49"/>
      <c r="F49"/>
      <c r="G49"/>
      <c r="H49"/>
      <c r="I49"/>
      <c r="J49"/>
    </row>
    <row r="50" spans="2:10" x14ac:dyDescent="0.25">
      <c r="B50" t="s">
        <v>148</v>
      </c>
      <c r="C50" t="s">
        <v>149</v>
      </c>
      <c r="D50"/>
      <c r="E50"/>
      <c r="F50"/>
      <c r="G50"/>
      <c r="H50"/>
      <c r="I50"/>
      <c r="J50"/>
    </row>
    <row r="51" spans="2:10" x14ac:dyDescent="0.25">
      <c r="B51" t="s">
        <v>150</v>
      </c>
      <c r="C51" t="s">
        <v>130</v>
      </c>
      <c r="D51"/>
      <c r="E51"/>
      <c r="F51"/>
      <c r="G51"/>
      <c r="H51"/>
      <c r="I51"/>
      <c r="J51"/>
    </row>
    <row r="52" spans="2:10" x14ac:dyDescent="0.25">
      <c r="B52" t="s">
        <v>151</v>
      </c>
      <c r="C52" t="s">
        <v>130</v>
      </c>
      <c r="D52"/>
      <c r="E52"/>
      <c r="F52"/>
      <c r="G52"/>
      <c r="H52"/>
      <c r="I52"/>
      <c r="J52"/>
    </row>
    <row r="53" spans="2:10" x14ac:dyDescent="0.25">
      <c r="B53" t="s">
        <v>152</v>
      </c>
      <c r="C53" t="s">
        <v>130</v>
      </c>
      <c r="D53"/>
      <c r="E53"/>
      <c r="F53"/>
      <c r="G53"/>
      <c r="H53"/>
      <c r="I53"/>
      <c r="J53"/>
    </row>
    <row r="54" spans="2:10" x14ac:dyDescent="0.25">
      <c r="B54" t="s">
        <v>153</v>
      </c>
      <c r="C54" t="s">
        <v>130</v>
      </c>
      <c r="D54"/>
      <c r="E54"/>
      <c r="F54"/>
      <c r="G54"/>
      <c r="H54"/>
      <c r="I54"/>
      <c r="J54"/>
    </row>
    <row r="55" spans="2:10" x14ac:dyDescent="0.25">
      <c r="B55" t="s">
        <v>154</v>
      </c>
      <c r="C55" t="s">
        <v>130</v>
      </c>
      <c r="D55"/>
      <c r="E55"/>
      <c r="F55"/>
      <c r="G55"/>
      <c r="H55"/>
      <c r="I55"/>
      <c r="J55"/>
    </row>
    <row r="56" spans="2:10" x14ac:dyDescent="0.25">
      <c r="B56" t="s">
        <v>155</v>
      </c>
      <c r="C56" t="s">
        <v>130</v>
      </c>
      <c r="D56"/>
      <c r="E56"/>
      <c r="F56"/>
      <c r="G56"/>
      <c r="H56"/>
      <c r="I56"/>
      <c r="J56"/>
    </row>
    <row r="57" spans="2:10" x14ac:dyDescent="0.25">
      <c r="B57" t="s">
        <v>156</v>
      </c>
      <c r="C57" t="s">
        <v>132</v>
      </c>
      <c r="D57"/>
      <c r="E57"/>
      <c r="F57"/>
      <c r="G57"/>
      <c r="H57"/>
      <c r="I57"/>
      <c r="J57"/>
    </row>
    <row r="58" spans="2:10" x14ac:dyDescent="0.25">
      <c r="B58" t="s">
        <v>157</v>
      </c>
      <c r="C58" t="s">
        <v>132</v>
      </c>
      <c r="D58"/>
      <c r="E58"/>
      <c r="F58"/>
      <c r="G58"/>
      <c r="H58"/>
      <c r="I58"/>
      <c r="J58"/>
    </row>
    <row r="59" spans="2:10" x14ac:dyDescent="0.25">
      <c r="B59" t="s">
        <v>158</v>
      </c>
      <c r="C59" t="s">
        <v>132</v>
      </c>
      <c r="D59"/>
      <c r="E59"/>
      <c r="F59"/>
      <c r="G59"/>
      <c r="H59"/>
      <c r="I59"/>
      <c r="J59"/>
    </row>
    <row r="60" spans="2:10" x14ac:dyDescent="0.25">
      <c r="B60"/>
      <c r="C60"/>
      <c r="D60"/>
      <c r="E60"/>
      <c r="F60"/>
      <c r="G60"/>
      <c r="H60"/>
      <c r="I60"/>
      <c r="J60"/>
    </row>
    <row r="61" spans="2:10" x14ac:dyDescent="0.25">
      <c r="B61" s="5" t="s">
        <v>159</v>
      </c>
      <c r="C61" s="5"/>
      <c r="D61" s="5"/>
      <c r="E61"/>
      <c r="F61"/>
      <c r="G61"/>
      <c r="H61"/>
      <c r="I61"/>
      <c r="J61"/>
    </row>
    <row r="62" spans="2:10" x14ac:dyDescent="0.25">
      <c r="B62" t="s">
        <v>160</v>
      </c>
      <c r="C62">
        <v>791</v>
      </c>
      <c r="D62"/>
      <c r="E62"/>
      <c r="F62"/>
      <c r="G62"/>
      <c r="H62"/>
      <c r="I62"/>
      <c r="J62"/>
    </row>
    <row r="63" spans="2:10" x14ac:dyDescent="0.25">
      <c r="B63" t="s">
        <v>161</v>
      </c>
      <c r="C63" s="27">
        <v>2495.4</v>
      </c>
      <c r="D63" t="s">
        <v>171</v>
      </c>
      <c r="E63"/>
      <c r="F63"/>
      <c r="G63"/>
      <c r="H63"/>
      <c r="I63"/>
      <c r="J63"/>
    </row>
    <row r="64" spans="2:10" x14ac:dyDescent="0.25">
      <c r="B64" t="s">
        <v>162</v>
      </c>
      <c r="C64" s="28">
        <v>0</v>
      </c>
      <c r="D64" t="s">
        <v>171</v>
      </c>
      <c r="E64"/>
      <c r="F64"/>
      <c r="G64"/>
      <c r="H64"/>
      <c r="I64"/>
      <c r="J64"/>
    </row>
    <row r="65" spans="2:10" x14ac:dyDescent="0.25">
      <c r="B65" t="s">
        <v>163</v>
      </c>
      <c r="C65" s="27">
        <v>270.92300069999993</v>
      </c>
      <c r="D65" t="s">
        <v>171</v>
      </c>
      <c r="E65"/>
      <c r="F65"/>
      <c r="G65"/>
      <c r="H65"/>
      <c r="I65"/>
      <c r="J65"/>
    </row>
    <row r="66" spans="2:10" x14ac:dyDescent="0.25">
      <c r="B66" t="s">
        <v>164</v>
      </c>
      <c r="C66" s="27">
        <v>2883.5</v>
      </c>
      <c r="D66" t="s">
        <v>171</v>
      </c>
      <c r="E66"/>
      <c r="F66"/>
      <c r="G66"/>
      <c r="H66"/>
      <c r="I66"/>
      <c r="J66"/>
    </row>
    <row r="67" spans="2:10" x14ac:dyDescent="0.25">
      <c r="B67" t="s">
        <v>165</v>
      </c>
      <c r="C67" s="29">
        <v>-253.6</v>
      </c>
      <c r="D67" t="s">
        <v>171</v>
      </c>
      <c r="E67"/>
      <c r="F67"/>
      <c r="G67"/>
      <c r="H67"/>
      <c r="I67"/>
      <c r="J67"/>
    </row>
    <row r="68" spans="2:10" x14ac:dyDescent="0.25">
      <c r="B68" t="s">
        <v>166</v>
      </c>
      <c r="C68" s="29">
        <v>-80.8</v>
      </c>
      <c r="D68" t="s">
        <v>171</v>
      </c>
      <c r="E68"/>
      <c r="F68"/>
      <c r="G68"/>
      <c r="H68"/>
      <c r="I68"/>
      <c r="J68"/>
    </row>
    <row r="69" spans="2:10" x14ac:dyDescent="0.25">
      <c r="B69"/>
      <c r="C69"/>
      <c r="D69"/>
      <c r="E69"/>
      <c r="F69"/>
      <c r="G69"/>
      <c r="H69"/>
      <c r="I69"/>
      <c r="J69"/>
    </row>
    <row r="70" spans="2:10" x14ac:dyDescent="0.25">
      <c r="B70" s="5" t="s">
        <v>167</v>
      </c>
      <c r="C70" s="5" t="s">
        <v>128</v>
      </c>
      <c r="D70" s="5"/>
      <c r="E70"/>
      <c r="F70"/>
      <c r="G70"/>
      <c r="H70"/>
      <c r="I70"/>
      <c r="J70"/>
    </row>
    <row r="71" spans="2:10" x14ac:dyDescent="0.25">
      <c r="B71" t="s">
        <v>168</v>
      </c>
      <c r="C71" t="s">
        <v>169</v>
      </c>
      <c r="D71"/>
      <c r="E71"/>
      <c r="F71"/>
      <c r="G71"/>
      <c r="H71"/>
      <c r="I71"/>
      <c r="J71"/>
    </row>
    <row r="72" spans="2:10" x14ac:dyDescent="0.25">
      <c r="D72"/>
      <c r="E72"/>
      <c r="F72"/>
      <c r="G72"/>
      <c r="H72"/>
      <c r="I72"/>
      <c r="J72"/>
    </row>
    <row r="73" spans="2:10" x14ac:dyDescent="0.25">
      <c r="B73" s="5" t="s">
        <v>170</v>
      </c>
      <c r="C73" s="5"/>
      <c r="D73" s="5"/>
      <c r="E73"/>
      <c r="F73"/>
      <c r="G73"/>
      <c r="H73"/>
      <c r="I73"/>
      <c r="J73"/>
    </row>
    <row r="74" spans="2:10" x14ac:dyDescent="0.25">
      <c r="B74" t="s">
        <v>160</v>
      </c>
      <c r="C74">
        <v>0</v>
      </c>
      <c r="D74"/>
      <c r="E74"/>
      <c r="F74"/>
      <c r="G74"/>
      <c r="H74"/>
      <c r="I74"/>
      <c r="J74"/>
    </row>
    <row r="75" spans="2:10" x14ac:dyDescent="0.25">
      <c r="B75" t="s">
        <v>161</v>
      </c>
      <c r="C75" s="29">
        <v>0</v>
      </c>
      <c r="D75" t="s">
        <v>171</v>
      </c>
      <c r="E75"/>
      <c r="F75"/>
      <c r="G75"/>
      <c r="H75"/>
      <c r="I75"/>
      <c r="J75"/>
    </row>
    <row r="76" spans="2:10" x14ac:dyDescent="0.25">
      <c r="B76" t="s">
        <v>162</v>
      </c>
      <c r="C76" s="29">
        <v>2.4</v>
      </c>
      <c r="D76" t="s">
        <v>171</v>
      </c>
      <c r="E76"/>
      <c r="F76"/>
      <c r="G76"/>
      <c r="H76"/>
      <c r="I76"/>
      <c r="J76"/>
    </row>
    <row r="77" spans="2:10" x14ac:dyDescent="0.25">
      <c r="B77" t="s">
        <v>163</v>
      </c>
      <c r="C77" s="29">
        <v>-0.01</v>
      </c>
      <c r="D77" t="s">
        <v>171</v>
      </c>
      <c r="E77"/>
      <c r="F77"/>
      <c r="G77"/>
      <c r="H77"/>
      <c r="I77"/>
      <c r="J77"/>
    </row>
    <row r="78" spans="2:10" x14ac:dyDescent="0.25">
      <c r="B78" t="s">
        <v>164</v>
      </c>
      <c r="C78" s="29">
        <v>0</v>
      </c>
      <c r="D78" t="s">
        <v>171</v>
      </c>
      <c r="E78"/>
      <c r="F78"/>
      <c r="G78"/>
      <c r="H78"/>
      <c r="I78"/>
      <c r="J78"/>
    </row>
    <row r="79" spans="2:10" x14ac:dyDescent="0.25">
      <c r="B79" t="s">
        <v>165</v>
      </c>
      <c r="C79" s="29">
        <v>0</v>
      </c>
      <c r="D79" t="s">
        <v>171</v>
      </c>
      <c r="E79"/>
      <c r="F79"/>
      <c r="G79"/>
      <c r="H79"/>
      <c r="I79"/>
      <c r="J79"/>
    </row>
    <row r="80" spans="2:10" x14ac:dyDescent="0.25">
      <c r="B80" t="s">
        <v>166</v>
      </c>
      <c r="C80" s="29">
        <v>0</v>
      </c>
      <c r="D80" t="s">
        <v>171</v>
      </c>
      <c r="E80"/>
      <c r="F80"/>
      <c r="G80"/>
      <c r="H80"/>
      <c r="I80"/>
      <c r="J80"/>
    </row>
    <row r="81" spans="2:10" x14ac:dyDescent="0.25">
      <c r="B81"/>
      <c r="C81"/>
      <c r="D81"/>
      <c r="E81"/>
      <c r="F81"/>
      <c r="G81"/>
      <c r="H81"/>
      <c r="I81"/>
      <c r="J81"/>
    </row>
    <row r="82" spans="2:10" x14ac:dyDescent="0.25">
      <c r="B82"/>
      <c r="C82"/>
      <c r="D82"/>
      <c r="E82"/>
      <c r="F82"/>
      <c r="G82"/>
      <c r="H82"/>
      <c r="I82"/>
      <c r="J82"/>
    </row>
    <row r="83" spans="2:10" x14ac:dyDescent="0.25">
      <c r="B83"/>
      <c r="C83"/>
      <c r="D83"/>
      <c r="E83"/>
      <c r="F83"/>
      <c r="G83"/>
      <c r="H83"/>
      <c r="I83"/>
      <c r="J83"/>
    </row>
    <row r="84" spans="2:10" x14ac:dyDescent="0.25">
      <c r="B84"/>
      <c r="C84"/>
      <c r="D84"/>
      <c r="E84"/>
      <c r="F84"/>
      <c r="G84"/>
      <c r="H84"/>
      <c r="I84"/>
      <c r="J84"/>
    </row>
    <row r="85" spans="2:10" x14ac:dyDescent="0.25">
      <c r="B85"/>
      <c r="C85"/>
      <c r="D85"/>
      <c r="E85"/>
      <c r="F85"/>
      <c r="G85"/>
      <c r="H85"/>
      <c r="I85"/>
      <c r="J85"/>
    </row>
    <row r="86" spans="2:10" x14ac:dyDescent="0.25">
      <c r="B86"/>
      <c r="C86"/>
      <c r="D86"/>
      <c r="E86"/>
      <c r="F86"/>
      <c r="G86"/>
      <c r="H86"/>
      <c r="I86"/>
      <c r="J86"/>
    </row>
    <row r="87" spans="2:10" x14ac:dyDescent="0.25">
      <c r="B87"/>
      <c r="C87"/>
      <c r="D87"/>
      <c r="E87"/>
      <c r="F87"/>
      <c r="G87"/>
      <c r="H87"/>
      <c r="I87"/>
      <c r="J87"/>
    </row>
    <row r="88" spans="2:10" x14ac:dyDescent="0.25">
      <c r="B88"/>
      <c r="C88"/>
      <c r="D88"/>
      <c r="E88"/>
      <c r="F88"/>
      <c r="G88"/>
      <c r="H88"/>
      <c r="I88"/>
      <c r="J88"/>
    </row>
    <row r="89" spans="2:10" x14ac:dyDescent="0.25">
      <c r="B89"/>
      <c r="C89"/>
      <c r="D89"/>
      <c r="E89"/>
      <c r="F89"/>
      <c r="G89"/>
      <c r="H89"/>
      <c r="I89"/>
      <c r="J89"/>
    </row>
    <row r="90" spans="2:10" x14ac:dyDescent="0.25">
      <c r="B90"/>
      <c r="C90"/>
      <c r="D90"/>
      <c r="E90"/>
      <c r="F90"/>
      <c r="G90"/>
      <c r="H90"/>
      <c r="I90"/>
      <c r="J90"/>
    </row>
    <row r="91" spans="2:10" x14ac:dyDescent="0.25">
      <c r="B91"/>
      <c r="C91"/>
      <c r="D91"/>
      <c r="E91"/>
      <c r="F91"/>
      <c r="G91"/>
      <c r="H91"/>
      <c r="I91"/>
      <c r="J91"/>
    </row>
    <row r="92" spans="2:10" x14ac:dyDescent="0.25">
      <c r="B92"/>
      <c r="C92"/>
      <c r="D92"/>
      <c r="E92"/>
      <c r="F92"/>
      <c r="G92"/>
      <c r="H92"/>
      <c r="I92"/>
      <c r="J92"/>
    </row>
    <row r="93" spans="2:10" x14ac:dyDescent="0.25">
      <c r="B93"/>
      <c r="C93"/>
      <c r="D93"/>
      <c r="E93"/>
      <c r="F93"/>
      <c r="G93"/>
      <c r="H93"/>
      <c r="I93"/>
      <c r="J93"/>
    </row>
    <row r="94" spans="2:10" x14ac:dyDescent="0.25">
      <c r="B94"/>
      <c r="C94"/>
      <c r="D94"/>
      <c r="E94"/>
      <c r="F94"/>
      <c r="G94"/>
      <c r="H94"/>
      <c r="I94"/>
      <c r="J94"/>
    </row>
    <row r="95" spans="2:10" x14ac:dyDescent="0.25">
      <c r="B95"/>
      <c r="C95"/>
      <c r="D95"/>
      <c r="E95"/>
      <c r="F95"/>
      <c r="G95"/>
      <c r="H95"/>
      <c r="I95"/>
      <c r="J95"/>
    </row>
    <row r="96" spans="2:10" x14ac:dyDescent="0.25">
      <c r="B96"/>
      <c r="C96"/>
      <c r="D96"/>
      <c r="E96"/>
      <c r="F96"/>
      <c r="G96"/>
      <c r="H96"/>
      <c r="I96"/>
      <c r="J96"/>
    </row>
    <row r="97" spans="2:10" x14ac:dyDescent="0.25">
      <c r="B97"/>
      <c r="C97"/>
      <c r="D97"/>
      <c r="E97"/>
      <c r="F97"/>
      <c r="G97"/>
      <c r="H97"/>
      <c r="I97"/>
      <c r="J97"/>
    </row>
    <row r="98" spans="2:10" x14ac:dyDescent="0.25">
      <c r="B98"/>
      <c r="C98"/>
      <c r="D98"/>
      <c r="E98"/>
      <c r="F98"/>
      <c r="G98"/>
      <c r="H98"/>
      <c r="I98"/>
      <c r="J98"/>
    </row>
    <row r="99" spans="2:10" x14ac:dyDescent="0.25">
      <c r="B99"/>
      <c r="C99"/>
      <c r="D99"/>
      <c r="E99"/>
      <c r="F99"/>
      <c r="G99"/>
      <c r="H99"/>
      <c r="I99"/>
      <c r="J99"/>
    </row>
    <row r="100" spans="2:10" x14ac:dyDescent="0.25">
      <c r="B100"/>
      <c r="C100"/>
      <c r="D100"/>
      <c r="E100"/>
      <c r="F100"/>
      <c r="G100"/>
      <c r="H100"/>
      <c r="I100"/>
      <c r="J100"/>
    </row>
    <row r="101" spans="2:10" x14ac:dyDescent="0.25">
      <c r="B101"/>
      <c r="C101"/>
      <c r="D101"/>
      <c r="E101"/>
      <c r="F101"/>
      <c r="G101"/>
      <c r="H101"/>
      <c r="I101"/>
      <c r="J101"/>
    </row>
    <row r="102" spans="2:10" x14ac:dyDescent="0.25">
      <c r="B102"/>
      <c r="C102"/>
      <c r="D102"/>
      <c r="E102"/>
      <c r="F102"/>
      <c r="G102"/>
      <c r="H102"/>
      <c r="I102"/>
      <c r="J102"/>
    </row>
    <row r="103" spans="2:10" x14ac:dyDescent="0.25">
      <c r="B103"/>
      <c r="C103"/>
      <c r="D103"/>
      <c r="E103"/>
      <c r="F103"/>
      <c r="G103"/>
      <c r="H103"/>
      <c r="I103"/>
      <c r="J103"/>
    </row>
    <row r="104" spans="2:10" x14ac:dyDescent="0.25">
      <c r="B104"/>
      <c r="C104"/>
      <c r="D104"/>
      <c r="E104"/>
      <c r="F104"/>
      <c r="G104"/>
      <c r="H104"/>
      <c r="I104"/>
      <c r="J104"/>
    </row>
    <row r="105" spans="2:10" x14ac:dyDescent="0.25">
      <c r="B105"/>
      <c r="C105"/>
      <c r="D105"/>
      <c r="E105"/>
      <c r="F105"/>
      <c r="G105"/>
      <c r="H105"/>
      <c r="I105"/>
      <c r="J105"/>
    </row>
    <row r="106" spans="2:10" ht="32.1" customHeight="1" x14ac:dyDescent="0.25">
      <c r="B106"/>
      <c r="C106"/>
      <c r="D106"/>
      <c r="E106"/>
      <c r="F106"/>
      <c r="G106"/>
      <c r="H106"/>
      <c r="I106"/>
      <c r="J106"/>
    </row>
    <row r="107" spans="2:10" ht="32.1" customHeight="1" x14ac:dyDescent="0.25">
      <c r="B107"/>
      <c r="C107"/>
      <c r="D107"/>
      <c r="E107"/>
      <c r="F107"/>
      <c r="G107"/>
      <c r="H107"/>
      <c r="I107"/>
      <c r="J107"/>
    </row>
    <row r="108" spans="2:10" x14ac:dyDescent="0.25">
      <c r="B108"/>
      <c r="C108"/>
      <c r="D108"/>
      <c r="E108"/>
      <c r="F108"/>
      <c r="G108"/>
      <c r="H108"/>
      <c r="I108"/>
      <c r="J108"/>
    </row>
    <row r="109" spans="2:10" x14ac:dyDescent="0.25">
      <c r="B109"/>
      <c r="C109"/>
      <c r="D109"/>
      <c r="E109"/>
      <c r="F109"/>
      <c r="G109"/>
      <c r="H109"/>
      <c r="I109"/>
      <c r="J109"/>
    </row>
    <row r="110" spans="2:10" x14ac:dyDescent="0.25">
      <c r="B110"/>
      <c r="C110"/>
      <c r="D110"/>
      <c r="E110"/>
      <c r="F110"/>
      <c r="G110"/>
      <c r="H110"/>
      <c r="I110"/>
      <c r="J110"/>
    </row>
    <row r="111" spans="2:10" x14ac:dyDescent="0.25">
      <c r="B111"/>
      <c r="C111"/>
      <c r="D111"/>
      <c r="E111"/>
      <c r="F111"/>
      <c r="G111"/>
      <c r="H111"/>
      <c r="I111"/>
      <c r="J111"/>
    </row>
    <row r="112" spans="2:10" x14ac:dyDescent="0.25">
      <c r="B112"/>
      <c r="C112"/>
      <c r="D112"/>
      <c r="E112"/>
      <c r="F112"/>
      <c r="G112"/>
      <c r="H112"/>
      <c r="I112"/>
      <c r="J112"/>
    </row>
    <row r="113" spans="2:10" x14ac:dyDescent="0.25">
      <c r="B113"/>
      <c r="C113"/>
      <c r="D113"/>
      <c r="E113"/>
      <c r="F113"/>
      <c r="G113"/>
      <c r="H113"/>
      <c r="I113"/>
      <c r="J113"/>
    </row>
    <row r="114" spans="2:10" x14ac:dyDescent="0.25">
      <c r="B114"/>
      <c r="C114"/>
      <c r="D114"/>
      <c r="E114"/>
      <c r="F114"/>
      <c r="G114"/>
      <c r="H114"/>
      <c r="I114"/>
      <c r="J114"/>
    </row>
    <row r="115" spans="2:10" x14ac:dyDescent="0.25">
      <c r="B115"/>
      <c r="C115"/>
      <c r="D115"/>
      <c r="E115"/>
      <c r="F115"/>
      <c r="G115"/>
      <c r="H115"/>
      <c r="I115"/>
      <c r="J115"/>
    </row>
    <row r="116" spans="2:10" x14ac:dyDescent="0.25">
      <c r="B116"/>
      <c r="C116"/>
      <c r="D116"/>
      <c r="E116"/>
      <c r="F116"/>
      <c r="G116"/>
      <c r="H116"/>
      <c r="I116"/>
      <c r="J116"/>
    </row>
  </sheetData>
  <pageMargins left="0.7" right="0.7" top="0.75" bottom="0.75" header="0.3" footer="0.3"/>
  <pageSetup paperSize="9" orientation="landscape" horizontalDpi="0" verticalDpi="0"/>
  <ignoredErrors>
    <ignoredError sqref="D22:F22" formulaRange="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C24A3-A431-C344-865A-26D74746B922}">
  <dimension ref="A1:G40"/>
  <sheetViews>
    <sheetView zoomScale="152" zoomScaleNormal="152" zoomScalePageLayoutView="92" workbookViewId="0">
      <selection activeCell="E31" sqref="E31"/>
    </sheetView>
  </sheetViews>
  <sheetFormatPr defaultColWidth="10.7109375" defaultRowHeight="15" x14ac:dyDescent="0.25"/>
  <cols>
    <col min="1" max="1" width="7.140625" style="4" customWidth="1"/>
    <col min="2" max="2" width="52.7109375" style="4" customWidth="1"/>
    <col min="3" max="5" width="12.42578125" style="7" customWidth="1"/>
    <col min="6" max="7" width="12.42578125" style="4" customWidth="1"/>
    <col min="8" max="16384" width="10.7109375" style="4"/>
  </cols>
  <sheetData>
    <row r="1" spans="1:7" ht="45" customHeight="1" x14ac:dyDescent="0.25"/>
    <row r="2" spans="1:7" s="2" customFormat="1" ht="45" customHeight="1" x14ac:dyDescent="0.25">
      <c r="A2" s="1">
        <v>2024</v>
      </c>
      <c r="B2" s="11" t="s">
        <v>23</v>
      </c>
      <c r="C2" s="6"/>
      <c r="D2" s="6"/>
      <c r="E2" s="6"/>
    </row>
    <row r="3" spans="1:7" ht="39.950000000000003" customHeight="1" x14ac:dyDescent="0.3">
      <c r="B3" s="10" t="s">
        <v>173</v>
      </c>
    </row>
    <row r="5" spans="1:7" ht="16.5" x14ac:dyDescent="0.25">
      <c r="B5" s="5" t="s">
        <v>174</v>
      </c>
      <c r="C5" s="8" t="s">
        <v>175</v>
      </c>
      <c r="D5" s="8" t="s">
        <v>176</v>
      </c>
      <c r="E5" s="31" t="s">
        <v>199</v>
      </c>
    </row>
    <row r="6" spans="1:7" x14ac:dyDescent="0.25">
      <c r="B6" t="s">
        <v>177</v>
      </c>
      <c r="C6">
        <v>582483</v>
      </c>
      <c r="D6">
        <v>797805</v>
      </c>
      <c r="E6">
        <v>997048</v>
      </c>
    </row>
    <row r="7" spans="1:7" x14ac:dyDescent="0.25">
      <c r="B7" t="s">
        <v>178</v>
      </c>
      <c r="C7">
        <v>114865</v>
      </c>
      <c r="D7">
        <v>109674</v>
      </c>
      <c r="E7">
        <v>111075</v>
      </c>
    </row>
    <row r="8" spans="1:7" x14ac:dyDescent="0.25">
      <c r="B8" s="13" t="s">
        <v>179</v>
      </c>
      <c r="C8" s="13"/>
      <c r="D8" s="13"/>
      <c r="E8" s="13"/>
    </row>
    <row r="9" spans="1:7" x14ac:dyDescent="0.25">
      <c r="B9" t="s">
        <v>180</v>
      </c>
      <c r="C9"/>
      <c r="D9">
        <v>379952</v>
      </c>
      <c r="E9">
        <v>482583</v>
      </c>
    </row>
    <row r="10" spans="1:7" x14ac:dyDescent="0.25">
      <c r="B10" t="s">
        <v>181</v>
      </c>
      <c r="C10"/>
      <c r="D10">
        <v>416684</v>
      </c>
      <c r="E10">
        <v>503413</v>
      </c>
      <c r="G10"/>
    </row>
    <row r="11" spans="1:7" x14ac:dyDescent="0.25">
      <c r="B11" t="s">
        <v>182</v>
      </c>
      <c r="C11"/>
      <c r="D11">
        <v>1169</v>
      </c>
      <c r="E11">
        <v>11052</v>
      </c>
      <c r="F11"/>
    </row>
    <row r="12" spans="1:7" x14ac:dyDescent="0.25">
      <c r="B12" s="13" t="s">
        <v>183</v>
      </c>
      <c r="C12" s="13"/>
      <c r="D12" s="13"/>
      <c r="E12" s="13"/>
      <c r="F12"/>
    </row>
    <row r="13" spans="1:7" x14ac:dyDescent="0.25">
      <c r="B13" t="s">
        <v>184</v>
      </c>
      <c r="C13"/>
      <c r="D13">
        <v>363688</v>
      </c>
      <c r="E13">
        <v>474299</v>
      </c>
      <c r="F13"/>
    </row>
    <row r="14" spans="1:7" x14ac:dyDescent="0.25">
      <c r="B14" t="s">
        <v>185</v>
      </c>
      <c r="C14"/>
      <c r="D14">
        <v>283973</v>
      </c>
      <c r="E14">
        <v>298489</v>
      </c>
      <c r="F14"/>
    </row>
    <row r="15" spans="1:7" x14ac:dyDescent="0.25">
      <c r="B15" t="s">
        <v>186</v>
      </c>
      <c r="C15"/>
      <c r="D15">
        <v>150144</v>
      </c>
      <c r="E15">
        <v>202683</v>
      </c>
      <c r="F15"/>
    </row>
    <row r="16" spans="1:7" x14ac:dyDescent="0.25">
      <c r="B16" t="s">
        <v>187</v>
      </c>
      <c r="C16"/>
      <c r="D16" s="3" t="s">
        <v>11</v>
      </c>
      <c r="E16">
        <v>21577</v>
      </c>
      <c r="F16"/>
    </row>
    <row r="17" spans="2:6" x14ac:dyDescent="0.25">
      <c r="B17" s="13" t="s">
        <v>188</v>
      </c>
      <c r="C17" s="13"/>
      <c r="D17" s="23"/>
      <c r="E17" s="13"/>
      <c r="F17"/>
    </row>
    <row r="18" spans="2:6" x14ac:dyDescent="0.25">
      <c r="B18" t="s">
        <v>184</v>
      </c>
      <c r="C18"/>
      <c r="D18" s="3">
        <v>55621</v>
      </c>
      <c r="E18">
        <v>53973</v>
      </c>
      <c r="F18"/>
    </row>
    <row r="19" spans="2:6" x14ac:dyDescent="0.25">
      <c r="B19" t="s">
        <v>185</v>
      </c>
      <c r="C19"/>
      <c r="D19" s="3">
        <v>28014</v>
      </c>
      <c r="E19">
        <v>31333</v>
      </c>
      <c r="F19"/>
    </row>
    <row r="20" spans="2:6" x14ac:dyDescent="0.25">
      <c r="B20" t="s">
        <v>186</v>
      </c>
      <c r="C20"/>
      <c r="D20" s="3">
        <v>26039</v>
      </c>
      <c r="E20">
        <v>25316</v>
      </c>
      <c r="F20"/>
    </row>
    <row r="21" spans="2:6" x14ac:dyDescent="0.25">
      <c r="B21" t="s">
        <v>187</v>
      </c>
      <c r="C21"/>
      <c r="D21" s="3" t="s">
        <v>11</v>
      </c>
      <c r="E21">
        <v>453</v>
      </c>
      <c r="F21"/>
    </row>
    <row r="22" spans="2:6" x14ac:dyDescent="0.25">
      <c r="B22"/>
      <c r="C22"/>
      <c r="D22"/>
      <c r="E22"/>
      <c r="F22"/>
    </row>
    <row r="23" spans="2:6" x14ac:dyDescent="0.25">
      <c r="B23" s="5" t="s">
        <v>189</v>
      </c>
      <c r="C23" s="5"/>
      <c r="D23" s="5"/>
      <c r="E23" s="5"/>
      <c r="F23"/>
    </row>
    <row r="24" spans="2:6" ht="18" x14ac:dyDescent="0.35">
      <c r="B24" t="s">
        <v>190</v>
      </c>
      <c r="C24" s="30">
        <v>3.4841667663596122E-2</v>
      </c>
      <c r="D24" s="30">
        <v>4.2533720744255481E-2</v>
      </c>
      <c r="E24" s="30">
        <v>5.3006273258904835E-2</v>
      </c>
      <c r="F24"/>
    </row>
    <row r="25" spans="2:6" ht="18" x14ac:dyDescent="0.35">
      <c r="B25" t="s">
        <v>191</v>
      </c>
      <c r="C25" s="30">
        <v>4.1712405790166288E-2</v>
      </c>
      <c r="D25" s="30">
        <v>4.8380817828010875E-2</v>
      </c>
      <c r="E25" s="30">
        <v>5.8911376927166401E-2</v>
      </c>
      <c r="F25"/>
    </row>
    <row r="26" spans="2:6" x14ac:dyDescent="0.25">
      <c r="B26" t="s">
        <v>192</v>
      </c>
      <c r="C26">
        <v>16718</v>
      </c>
      <c r="D26">
        <v>18757</v>
      </c>
      <c r="E26">
        <v>18810</v>
      </c>
      <c r="F26"/>
    </row>
    <row r="27" spans="2:6" x14ac:dyDescent="0.25">
      <c r="B27"/>
      <c r="C27"/>
      <c r="D27"/>
      <c r="E27"/>
      <c r="F27"/>
    </row>
    <row r="28" spans="2:6" ht="16.5" x14ac:dyDescent="0.25">
      <c r="B28" s="5" t="s">
        <v>193</v>
      </c>
      <c r="C28" s="8" t="s">
        <v>175</v>
      </c>
      <c r="D28" s="8" t="s">
        <v>176</v>
      </c>
      <c r="E28" s="31" t="s">
        <v>200</v>
      </c>
      <c r="F28"/>
    </row>
    <row r="29" spans="2:6" x14ac:dyDescent="0.25">
      <c r="B29" t="s">
        <v>194</v>
      </c>
      <c r="C29">
        <v>0</v>
      </c>
      <c r="D29">
        <v>67608</v>
      </c>
      <c r="E29">
        <v>287484</v>
      </c>
      <c r="F29"/>
    </row>
    <row r="30" spans="2:6" x14ac:dyDescent="0.25">
      <c r="B30" t="s">
        <v>195</v>
      </c>
      <c r="C30">
        <v>582483</v>
      </c>
      <c r="D30">
        <v>730197</v>
      </c>
      <c r="E30">
        <v>709564</v>
      </c>
      <c r="F30"/>
    </row>
    <row r="31" spans="2:6" x14ac:dyDescent="0.25">
      <c r="B31" t="s">
        <v>196</v>
      </c>
      <c r="C31" s="32">
        <v>3.4841667663596122E-2</v>
      </c>
      <c r="D31" s="32">
        <v>3.8929306392280212E-2</v>
      </c>
      <c r="E31" s="32">
        <v>3.7722700691121699E-2</v>
      </c>
      <c r="F31" s="48"/>
    </row>
    <row r="32" spans="2:6" x14ac:dyDescent="0.25">
      <c r="B32"/>
      <c r="C32"/>
      <c r="D32" s="49"/>
      <c r="E32" s="49"/>
      <c r="F32"/>
    </row>
    <row r="33" spans="2:6" ht="16.5" x14ac:dyDescent="0.25">
      <c r="B33" s="33" t="s">
        <v>201</v>
      </c>
      <c r="C33" s="5"/>
      <c r="D33" s="5">
        <v>2023</v>
      </c>
      <c r="E33" s="5">
        <v>2024</v>
      </c>
      <c r="F33"/>
    </row>
    <row r="34" spans="2:6" ht="18" x14ac:dyDescent="0.35">
      <c r="B34" t="s">
        <v>197</v>
      </c>
      <c r="C34"/>
      <c r="D34">
        <v>386</v>
      </c>
      <c r="E34">
        <v>1031</v>
      </c>
    </row>
    <row r="35" spans="2:6" x14ac:dyDescent="0.25">
      <c r="B35" t="s">
        <v>198</v>
      </c>
      <c r="C35"/>
      <c r="D35">
        <v>261</v>
      </c>
      <c r="E35">
        <v>381</v>
      </c>
    </row>
    <row r="36" spans="2:6" x14ac:dyDescent="0.25">
      <c r="B36" t="s">
        <v>48</v>
      </c>
      <c r="C36"/>
      <c r="D36">
        <f>SUM(D34:D35)</f>
        <v>647</v>
      </c>
      <c r="E36">
        <f>SUM(E34:E35)</f>
        <v>1412</v>
      </c>
    </row>
    <row r="38" spans="2:6" x14ac:dyDescent="0.25">
      <c r="B38" s="26" t="s">
        <v>203</v>
      </c>
    </row>
    <row r="39" spans="2:6" x14ac:dyDescent="0.25">
      <c r="B39" s="26" t="s">
        <v>287</v>
      </c>
    </row>
    <row r="40" spans="2:6" x14ac:dyDescent="0.25">
      <c r="B40" s="26" t="s">
        <v>288</v>
      </c>
    </row>
  </sheetData>
  <pageMargins left="0.7" right="0.7" top="0.75" bottom="0.75" header="0.3" footer="0.3"/>
  <pageSetup paperSize="9" orientation="landscape" horizontalDpi="0" verticalDpi="0"/>
  <ignoredErrors>
    <ignoredError sqref="D36:E36"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9CC5D-A08E-C947-8E85-98C976F58BCE}">
  <dimension ref="A1:G30"/>
  <sheetViews>
    <sheetView tabSelected="1" topLeftCell="A4" zoomScale="150" zoomScaleNormal="150" zoomScalePageLayoutView="92" workbookViewId="0">
      <selection activeCell="B25" sqref="B25"/>
    </sheetView>
  </sheetViews>
  <sheetFormatPr defaultColWidth="10.7109375" defaultRowHeight="15" x14ac:dyDescent="0.25"/>
  <cols>
    <col min="1" max="1" width="7.140625" style="4" customWidth="1"/>
    <col min="2" max="2" width="52.7109375" style="4" customWidth="1"/>
    <col min="3" max="5" width="12.42578125" style="7" customWidth="1"/>
    <col min="6" max="7" width="12.42578125" style="4" customWidth="1"/>
    <col min="8" max="16384" width="10.7109375" style="4"/>
  </cols>
  <sheetData>
    <row r="1" spans="1:7" ht="45" customHeight="1" x14ac:dyDescent="0.25"/>
    <row r="2" spans="1:7" s="2" customFormat="1" ht="45" customHeight="1" x14ac:dyDescent="0.25">
      <c r="A2" s="1">
        <v>2024</v>
      </c>
      <c r="B2" s="11" t="s">
        <v>23</v>
      </c>
      <c r="C2" s="6"/>
      <c r="D2" s="6"/>
      <c r="E2" s="6"/>
    </row>
    <row r="3" spans="1:7" ht="39.950000000000003" customHeight="1" x14ac:dyDescent="0.3">
      <c r="B3" s="10" t="s">
        <v>204</v>
      </c>
    </row>
    <row r="5" spans="1:7" x14ac:dyDescent="0.25">
      <c r="B5" s="5" t="s">
        <v>205</v>
      </c>
      <c r="C5" s="5">
        <v>2022</v>
      </c>
      <c r="D5" s="5">
        <v>2023</v>
      </c>
      <c r="E5" s="5">
        <v>2024</v>
      </c>
    </row>
    <row r="6" spans="1:7" x14ac:dyDescent="0.25">
      <c r="B6" t="s">
        <v>186</v>
      </c>
      <c r="C6" s="34">
        <v>276</v>
      </c>
      <c r="D6" s="34">
        <f>112+90</f>
        <v>202</v>
      </c>
      <c r="E6">
        <v>42</v>
      </c>
    </row>
    <row r="7" spans="1:7" x14ac:dyDescent="0.25">
      <c r="B7" t="s">
        <v>184</v>
      </c>
      <c r="C7" s="3" t="s">
        <v>212</v>
      </c>
      <c r="D7">
        <v>29</v>
      </c>
      <c r="E7">
        <f>65.693+186</f>
        <v>251.69299999999998</v>
      </c>
    </row>
    <row r="8" spans="1:7" x14ac:dyDescent="0.25">
      <c r="B8" t="s">
        <v>206</v>
      </c>
      <c r="C8">
        <v>9</v>
      </c>
      <c r="D8">
        <v>51</v>
      </c>
      <c r="E8">
        <v>16</v>
      </c>
    </row>
    <row r="9" spans="1:7" x14ac:dyDescent="0.25">
      <c r="B9" t="s">
        <v>48</v>
      </c>
      <c r="C9" s="34">
        <f>SUM(C6:C8)</f>
        <v>285</v>
      </c>
      <c r="D9" s="34">
        <f>SUM(D6:D8)</f>
        <v>282</v>
      </c>
      <c r="E9" s="34">
        <f>SUM(E6:E8)</f>
        <v>309.69299999999998</v>
      </c>
    </row>
    <row r="10" spans="1:7" ht="16.5" x14ac:dyDescent="0.25">
      <c r="B10" s="33" t="s">
        <v>211</v>
      </c>
      <c r="C10" s="5">
        <v>2022</v>
      </c>
      <c r="D10" s="5">
        <v>2023</v>
      </c>
      <c r="E10" s="5">
        <v>2024</v>
      </c>
      <c r="G10"/>
    </row>
    <row r="11" spans="1:7" x14ac:dyDescent="0.25">
      <c r="B11" t="s">
        <v>186</v>
      </c>
      <c r="C11" s="50">
        <f>325.97</f>
        <v>325.97000000000003</v>
      </c>
      <c r="D11" s="51">
        <v>203</v>
      </c>
      <c r="E11" s="50">
        <v>0.4</v>
      </c>
    </row>
    <row r="12" spans="1:7" x14ac:dyDescent="0.25">
      <c r="B12" t="s">
        <v>184</v>
      </c>
      <c r="C12" s="52">
        <v>9.8000000000000007</v>
      </c>
      <c r="D12" s="51">
        <v>221</v>
      </c>
      <c r="E12" s="50">
        <v>247.7</v>
      </c>
    </row>
    <row r="13" spans="1:7" x14ac:dyDescent="0.25">
      <c r="B13" t="s">
        <v>206</v>
      </c>
      <c r="C13" s="52">
        <v>0</v>
      </c>
      <c r="D13" s="51">
        <v>51</v>
      </c>
      <c r="E13" s="50">
        <v>6.7</v>
      </c>
    </row>
    <row r="14" spans="1:7" x14ac:dyDescent="0.25">
      <c r="B14" s="9" t="s">
        <v>48</v>
      </c>
      <c r="C14" s="53">
        <f>SUM(C11:C13)</f>
        <v>335.77000000000004</v>
      </c>
      <c r="D14" s="53">
        <f t="shared" ref="D14:E14" si="0">SUM(D11:D13)</f>
        <v>475</v>
      </c>
      <c r="E14" s="53">
        <f>SUM(E11:E13)</f>
        <v>254.79999999999998</v>
      </c>
    </row>
    <row r="15" spans="1:7" x14ac:dyDescent="0.25">
      <c r="B15" s="5" t="s">
        <v>207</v>
      </c>
      <c r="C15" s="5">
        <v>2022</v>
      </c>
      <c r="D15" s="5">
        <v>2023</v>
      </c>
      <c r="E15" s="5">
        <v>2024</v>
      </c>
    </row>
    <row r="16" spans="1:7" ht="16.5" x14ac:dyDescent="0.25">
      <c r="B16" t="s">
        <v>208</v>
      </c>
      <c r="C16">
        <v>71325</v>
      </c>
      <c r="D16">
        <v>71325</v>
      </c>
      <c r="E16">
        <v>71325</v>
      </c>
    </row>
    <row r="17" spans="2:5" ht="16.5" x14ac:dyDescent="0.25">
      <c r="B17" t="s">
        <v>209</v>
      </c>
      <c r="C17">
        <v>62146</v>
      </c>
      <c r="D17">
        <v>61176</v>
      </c>
      <c r="E17">
        <v>62146</v>
      </c>
    </row>
    <row r="18" spans="2:5" ht="16.5" x14ac:dyDescent="0.25">
      <c r="B18" t="s">
        <v>210</v>
      </c>
      <c r="C18">
        <v>4604</v>
      </c>
      <c r="D18">
        <v>5574</v>
      </c>
      <c r="E18">
        <v>9091</v>
      </c>
    </row>
    <row r="19" spans="2:5" x14ac:dyDescent="0.25">
      <c r="B19"/>
      <c r="C19"/>
      <c r="D19"/>
      <c r="E19"/>
    </row>
    <row r="20" spans="2:5" x14ac:dyDescent="0.25">
      <c r="B20" s="26" t="s">
        <v>213</v>
      </c>
      <c r="C20"/>
      <c r="D20"/>
      <c r="E20"/>
    </row>
    <row r="21" spans="2:5" x14ac:dyDescent="0.25">
      <c r="B21" s="26" t="s">
        <v>214</v>
      </c>
      <c r="C21"/>
      <c r="D21"/>
      <c r="E21"/>
    </row>
    <row r="22" spans="2:5" x14ac:dyDescent="0.25">
      <c r="B22" s="26" t="s">
        <v>215</v>
      </c>
      <c r="C22"/>
      <c r="D22"/>
      <c r="E22"/>
    </row>
    <row r="23" spans="2:5" x14ac:dyDescent="0.25">
      <c r="B23" s="26" t="s">
        <v>284</v>
      </c>
      <c r="C23"/>
      <c r="D23"/>
      <c r="E23"/>
    </row>
    <row r="24" spans="2:5" x14ac:dyDescent="0.25">
      <c r="B24"/>
      <c r="C24"/>
      <c r="D24"/>
      <c r="E24"/>
    </row>
    <row r="25" spans="2:5" x14ac:dyDescent="0.25">
      <c r="B25"/>
      <c r="C25"/>
      <c r="D25"/>
      <c r="E25"/>
    </row>
    <row r="26" spans="2:5" x14ac:dyDescent="0.25">
      <c r="B26"/>
      <c r="C26"/>
      <c r="D26"/>
      <c r="E26"/>
    </row>
    <row r="27" spans="2:5" x14ac:dyDescent="0.25">
      <c r="B27"/>
      <c r="C27"/>
      <c r="D27"/>
      <c r="E27"/>
    </row>
    <row r="28" spans="2:5" x14ac:dyDescent="0.25">
      <c r="B28"/>
      <c r="C28"/>
      <c r="D28"/>
      <c r="E28"/>
    </row>
    <row r="29" spans="2:5" x14ac:dyDescent="0.25">
      <c r="B29"/>
      <c r="C29"/>
      <c r="D29"/>
      <c r="E29"/>
    </row>
    <row r="30" spans="2:5" x14ac:dyDescent="0.25">
      <c r="B30"/>
      <c r="C30"/>
      <c r="D30"/>
      <c r="E30"/>
    </row>
  </sheetData>
  <pageMargins left="0.7" right="0.7" top="0.75" bottom="0.75" header="0.3" footer="0.3"/>
  <pageSetup paperSize="9" orientation="landscape" horizontalDpi="0" verticalDpi="0"/>
  <ignoredErrors>
    <ignoredError sqref="D14:E14" formulaRange="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E046B-A7AB-BB46-B2D5-1F1729F4096D}">
  <dimension ref="A1:G30"/>
  <sheetViews>
    <sheetView zoomScale="150" zoomScaleNormal="150" zoomScalePageLayoutView="92" workbookViewId="0">
      <selection activeCell="E5" sqref="E5"/>
    </sheetView>
  </sheetViews>
  <sheetFormatPr defaultColWidth="10.7109375" defaultRowHeight="15" x14ac:dyDescent="0.25"/>
  <cols>
    <col min="1" max="1" width="7.140625" style="4" customWidth="1"/>
    <col min="2" max="2" width="52.7109375" style="4" customWidth="1"/>
    <col min="3" max="5" width="12.42578125" style="7" customWidth="1"/>
    <col min="6" max="7" width="12.42578125" style="4" customWidth="1"/>
    <col min="8" max="16384" width="10.7109375" style="4"/>
  </cols>
  <sheetData>
    <row r="1" spans="1:7" ht="45" customHeight="1" x14ac:dyDescent="0.25"/>
    <row r="2" spans="1:7" s="2" customFormat="1" ht="45" customHeight="1" x14ac:dyDescent="0.25">
      <c r="A2" s="1">
        <v>2024</v>
      </c>
      <c r="B2" s="11" t="s">
        <v>23</v>
      </c>
      <c r="C2" s="6"/>
      <c r="D2" s="6"/>
      <c r="E2" s="6"/>
    </row>
    <row r="3" spans="1:7" ht="39.950000000000003" customHeight="1" x14ac:dyDescent="0.3">
      <c r="B3" s="10" t="s">
        <v>216</v>
      </c>
    </row>
    <row r="5" spans="1:7" ht="16.5" x14ac:dyDescent="0.25">
      <c r="B5" s="5" t="s">
        <v>217</v>
      </c>
      <c r="C5" s="8" t="s">
        <v>175</v>
      </c>
      <c r="D5" s="8" t="s">
        <v>176</v>
      </c>
      <c r="E5" s="31" t="s">
        <v>199</v>
      </c>
    </row>
    <row r="6" spans="1:7" ht="16.5" x14ac:dyDescent="0.25">
      <c r="B6" t="s">
        <v>218</v>
      </c>
      <c r="C6">
        <v>4544365</v>
      </c>
      <c r="D6">
        <v>5967855</v>
      </c>
      <c r="E6">
        <v>7468387</v>
      </c>
    </row>
    <row r="7" spans="1:7" ht="16.5" x14ac:dyDescent="0.25">
      <c r="B7" t="s">
        <v>219</v>
      </c>
      <c r="C7">
        <v>469252</v>
      </c>
      <c r="D7">
        <v>795776</v>
      </c>
      <c r="E7">
        <v>741229</v>
      </c>
      <c r="F7"/>
    </row>
    <row r="8" spans="1:7" x14ac:dyDescent="0.25">
      <c r="B8" t="s">
        <v>220</v>
      </c>
      <c r="C8">
        <f>SUM(C6:C7)</f>
        <v>5013617</v>
      </c>
      <c r="D8">
        <f t="shared" ref="D8:E8" si="0">SUM(D6:D7)</f>
        <v>6763631</v>
      </c>
      <c r="E8">
        <f t="shared" si="0"/>
        <v>8209616</v>
      </c>
      <c r="F8"/>
    </row>
    <row r="9" spans="1:7" x14ac:dyDescent="0.25">
      <c r="B9" s="13" t="s">
        <v>221</v>
      </c>
      <c r="C9" s="13"/>
      <c r="D9" s="13"/>
      <c r="E9" s="13"/>
      <c r="F9"/>
    </row>
    <row r="10" spans="1:7" x14ac:dyDescent="0.25">
      <c r="B10" t="s">
        <v>184</v>
      </c>
      <c r="C10"/>
      <c r="D10"/>
      <c r="E10">
        <v>3160634</v>
      </c>
      <c r="F10"/>
      <c r="G10"/>
    </row>
    <row r="11" spans="1:7" x14ac:dyDescent="0.25">
      <c r="B11" t="s">
        <v>185</v>
      </c>
      <c r="C11"/>
      <c r="D11"/>
      <c r="E11">
        <v>2829363</v>
      </c>
      <c r="F11"/>
    </row>
    <row r="12" spans="1:7" x14ac:dyDescent="0.25">
      <c r="B12" t="s">
        <v>186</v>
      </c>
      <c r="C12"/>
      <c r="D12"/>
      <c r="E12">
        <v>1338196</v>
      </c>
      <c r="F12"/>
    </row>
    <row r="13" spans="1:7" x14ac:dyDescent="0.25">
      <c r="B13" t="s">
        <v>222</v>
      </c>
      <c r="C13"/>
      <c r="D13"/>
      <c r="E13">
        <v>140194</v>
      </c>
      <c r="F13"/>
    </row>
    <row r="14" spans="1:7" x14ac:dyDescent="0.25">
      <c r="B14" s="13" t="s">
        <v>223</v>
      </c>
      <c r="C14" s="13"/>
      <c r="D14" s="13"/>
      <c r="E14" s="13"/>
      <c r="F14"/>
    </row>
    <row r="15" spans="1:7" x14ac:dyDescent="0.25">
      <c r="B15" t="s">
        <v>184</v>
      </c>
      <c r="C15"/>
      <c r="D15"/>
      <c r="E15">
        <v>379973</v>
      </c>
      <c r="F15"/>
    </row>
    <row r="16" spans="1:7" x14ac:dyDescent="0.25">
      <c r="B16" t="s">
        <v>185</v>
      </c>
      <c r="C16"/>
      <c r="D16"/>
      <c r="E16">
        <v>223610</v>
      </c>
      <c r="F16"/>
    </row>
    <row r="17" spans="2:6" x14ac:dyDescent="0.25">
      <c r="B17" t="s">
        <v>186</v>
      </c>
      <c r="C17"/>
      <c r="D17"/>
      <c r="E17">
        <v>135369</v>
      </c>
      <c r="F17"/>
    </row>
    <row r="18" spans="2:6" x14ac:dyDescent="0.25">
      <c r="B18" t="s">
        <v>222</v>
      </c>
      <c r="C18"/>
      <c r="D18"/>
      <c r="E18">
        <v>2277</v>
      </c>
      <c r="F18"/>
    </row>
    <row r="19" spans="2:6" x14ac:dyDescent="0.25">
      <c r="B19" t="s">
        <v>224</v>
      </c>
      <c r="C19" s="35">
        <v>0.3</v>
      </c>
      <c r="D19" s="35">
        <v>0.36099999999999999</v>
      </c>
      <c r="E19" s="35">
        <v>0.43644954811270598</v>
      </c>
      <c r="F19"/>
    </row>
    <row r="20" spans="2:6" x14ac:dyDescent="0.25">
      <c r="B20"/>
      <c r="C20"/>
      <c r="D20"/>
      <c r="E20"/>
      <c r="F20"/>
    </row>
    <row r="21" spans="2:6" x14ac:dyDescent="0.25">
      <c r="B21" s="26" t="s">
        <v>225</v>
      </c>
      <c r="C21"/>
      <c r="D21"/>
      <c r="E21"/>
      <c r="F21"/>
    </row>
    <row r="22" spans="2:6" x14ac:dyDescent="0.25">
      <c r="B22" s="26" t="s">
        <v>226</v>
      </c>
      <c r="C22"/>
      <c r="D22"/>
      <c r="E22"/>
      <c r="F22"/>
    </row>
    <row r="23" spans="2:6" x14ac:dyDescent="0.25">
      <c r="B23" s="26" t="s">
        <v>285</v>
      </c>
      <c r="C23"/>
      <c r="D23"/>
      <c r="E23"/>
      <c r="F23"/>
    </row>
    <row r="24" spans="2:6" x14ac:dyDescent="0.25">
      <c r="B24"/>
      <c r="C24"/>
      <c r="D24"/>
      <c r="E24"/>
      <c r="F24"/>
    </row>
    <row r="25" spans="2:6" x14ac:dyDescent="0.25">
      <c r="B25"/>
      <c r="C25"/>
      <c r="D25"/>
      <c r="E25"/>
    </row>
    <row r="26" spans="2:6" x14ac:dyDescent="0.25">
      <c r="B26"/>
      <c r="C26"/>
      <c r="D26"/>
      <c r="E26"/>
    </row>
    <row r="27" spans="2:6" x14ac:dyDescent="0.25">
      <c r="B27"/>
      <c r="C27"/>
      <c r="D27"/>
      <c r="E27"/>
    </row>
    <row r="28" spans="2:6" x14ac:dyDescent="0.25">
      <c r="B28"/>
      <c r="C28"/>
      <c r="D28"/>
      <c r="E28"/>
    </row>
    <row r="29" spans="2:6" x14ac:dyDescent="0.25">
      <c r="B29"/>
      <c r="C29"/>
      <c r="D29"/>
      <c r="E29"/>
    </row>
    <row r="30" spans="2:6" x14ac:dyDescent="0.25">
      <c r="B30"/>
      <c r="C30"/>
      <c r="D30"/>
      <c r="E30"/>
    </row>
  </sheetData>
  <pageMargins left="0.7" right="0.7" top="0.75" bottom="0.75" header="0.3" footer="0.3"/>
  <pageSetup paperSize="9" orientation="landscape"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8D471-2525-6546-AE5B-7380066BCA70}">
  <dimension ref="A1:I35"/>
  <sheetViews>
    <sheetView topLeftCell="A7" zoomScale="125" zoomScaleNormal="125" zoomScalePageLayoutView="92" workbookViewId="0">
      <selection activeCell="B38" sqref="B38"/>
    </sheetView>
  </sheetViews>
  <sheetFormatPr defaultColWidth="10.7109375" defaultRowHeight="15" x14ac:dyDescent="0.25"/>
  <cols>
    <col min="1" max="1" width="7.140625" style="4" customWidth="1"/>
    <col min="2" max="2" width="52.7109375" style="4" customWidth="1"/>
    <col min="3" max="5" width="12.42578125" style="7" customWidth="1"/>
    <col min="6" max="7" width="12.42578125" style="4" customWidth="1"/>
    <col min="8" max="16384" width="10.7109375" style="4"/>
  </cols>
  <sheetData>
    <row r="1" spans="1:7" ht="45" customHeight="1" x14ac:dyDescent="0.25"/>
    <row r="2" spans="1:7" s="2" customFormat="1" ht="45" customHeight="1" x14ac:dyDescent="0.25">
      <c r="A2" s="1">
        <v>2024</v>
      </c>
      <c r="B2" s="11" t="s">
        <v>23</v>
      </c>
      <c r="C2" s="6"/>
      <c r="D2" s="6"/>
      <c r="E2" s="6"/>
    </row>
    <row r="3" spans="1:7" ht="39.950000000000003" customHeight="1" x14ac:dyDescent="0.3">
      <c r="B3" s="10" t="s">
        <v>227</v>
      </c>
    </row>
    <row r="4" spans="1:7" x14ac:dyDescent="0.25">
      <c r="B4" t="s">
        <v>228</v>
      </c>
    </row>
    <row r="5" spans="1:7" x14ac:dyDescent="0.25">
      <c r="B5"/>
    </row>
    <row r="6" spans="1:7" ht="16.5" x14ac:dyDescent="0.25">
      <c r="B6" s="5" t="s">
        <v>229</v>
      </c>
      <c r="C6" s="38" t="s">
        <v>246</v>
      </c>
      <c r="D6" s="37" t="s">
        <v>230</v>
      </c>
      <c r="E6"/>
    </row>
    <row r="7" spans="1:7" x14ac:dyDescent="0.25">
      <c r="B7" t="s">
        <v>231</v>
      </c>
      <c r="C7">
        <v>6781</v>
      </c>
      <c r="D7">
        <v>7428</v>
      </c>
      <c r="E7"/>
    </row>
    <row r="8" spans="1:7" x14ac:dyDescent="0.25">
      <c r="B8" t="s">
        <v>232</v>
      </c>
      <c r="C8">
        <v>1004</v>
      </c>
      <c r="D8">
        <v>759</v>
      </c>
      <c r="E8"/>
      <c r="F8"/>
    </row>
    <row r="9" spans="1:7" x14ac:dyDescent="0.25">
      <c r="B9" t="s">
        <v>233</v>
      </c>
      <c r="C9">
        <v>1073</v>
      </c>
      <c r="D9">
        <v>1360</v>
      </c>
      <c r="E9"/>
      <c r="F9"/>
    </row>
    <row r="10" spans="1:7" x14ac:dyDescent="0.25">
      <c r="B10" t="s">
        <v>234</v>
      </c>
      <c r="C10" s="17">
        <v>7.0000000000000007E-2</v>
      </c>
      <c r="D10" s="17">
        <v>0.09</v>
      </c>
      <c r="E10"/>
      <c r="F10"/>
    </row>
    <row r="11" spans="1:7" x14ac:dyDescent="0.25">
      <c r="B11" t="s">
        <v>235</v>
      </c>
      <c r="C11" s="3" t="s">
        <v>212</v>
      </c>
      <c r="D11" s="3" t="s">
        <v>212</v>
      </c>
      <c r="E11"/>
      <c r="F11"/>
      <c r="G11"/>
    </row>
    <row r="12" spans="1:7" x14ac:dyDescent="0.25">
      <c r="B12" s="9" t="s">
        <v>236</v>
      </c>
      <c r="C12" s="9">
        <f>SUM(C7:C11)</f>
        <v>8858.07</v>
      </c>
      <c r="D12" s="9">
        <f>SUM(D7:D11)</f>
        <v>9547.09</v>
      </c>
      <c r="E12"/>
      <c r="F12"/>
    </row>
    <row r="13" spans="1:7" x14ac:dyDescent="0.25">
      <c r="B13" s="9"/>
      <c r="C13" s="9"/>
      <c r="D13" s="9"/>
      <c r="E13"/>
      <c r="F13"/>
    </row>
    <row r="14" spans="1:7" x14ac:dyDescent="0.25">
      <c r="B14" s="5" t="s">
        <v>237</v>
      </c>
      <c r="C14" s="5">
        <v>2023</v>
      </c>
      <c r="D14" s="5">
        <v>2024</v>
      </c>
      <c r="E14"/>
      <c r="F14"/>
    </row>
    <row r="15" spans="1:7" x14ac:dyDescent="0.25">
      <c r="B15" s="9" t="s">
        <v>238</v>
      </c>
      <c r="C15" s="9">
        <v>1303</v>
      </c>
      <c r="D15" s="9"/>
      <c r="E15"/>
      <c r="F15"/>
    </row>
    <row r="16" spans="1:7" x14ac:dyDescent="0.25">
      <c r="B16" s="9"/>
      <c r="C16" s="9"/>
      <c r="D16" s="9"/>
      <c r="E16"/>
      <c r="F16"/>
    </row>
    <row r="17" spans="2:9" x14ac:dyDescent="0.25">
      <c r="B17" s="5" t="s">
        <v>239</v>
      </c>
      <c r="C17" s="37" t="s">
        <v>240</v>
      </c>
      <c r="D17" s="5">
        <v>2024</v>
      </c>
      <c r="E17"/>
      <c r="F17"/>
    </row>
    <row r="18" spans="2:9" x14ac:dyDescent="0.25">
      <c r="B18" t="s">
        <v>241</v>
      </c>
      <c r="C18">
        <v>4667</v>
      </c>
      <c r="D18">
        <v>1766</v>
      </c>
      <c r="E18"/>
      <c r="F18"/>
    </row>
    <row r="19" spans="2:9" x14ac:dyDescent="0.25">
      <c r="B19" t="s">
        <v>242</v>
      </c>
      <c r="C19">
        <v>2946</v>
      </c>
      <c r="D19">
        <v>1919</v>
      </c>
      <c r="E19"/>
      <c r="F19"/>
    </row>
    <row r="20" spans="2:9" x14ac:dyDescent="0.25">
      <c r="B20" t="s">
        <v>182</v>
      </c>
      <c r="C20">
        <v>39</v>
      </c>
      <c r="D20">
        <v>252</v>
      </c>
      <c r="E20"/>
      <c r="F20"/>
    </row>
    <row r="21" spans="2:9" x14ac:dyDescent="0.25">
      <c r="B21" s="9" t="s">
        <v>243</v>
      </c>
      <c r="C21" s="9">
        <f>SUM(C18:C20)</f>
        <v>7652</v>
      </c>
      <c r="D21" s="9">
        <v>3937</v>
      </c>
      <c r="E21"/>
      <c r="F21"/>
    </row>
    <row r="22" spans="2:9" x14ac:dyDescent="0.25">
      <c r="B22" s="9" t="s">
        <v>244</v>
      </c>
      <c r="C22" s="9">
        <v>157</v>
      </c>
      <c r="D22" s="9">
        <v>0</v>
      </c>
      <c r="E22"/>
      <c r="F22"/>
    </row>
    <row r="23" spans="2:9" x14ac:dyDescent="0.25">
      <c r="B23" s="9" t="s">
        <v>245</v>
      </c>
      <c r="C23" s="9">
        <v>1200</v>
      </c>
      <c r="D23" s="9">
        <v>1076</v>
      </c>
      <c r="E23"/>
      <c r="F23"/>
    </row>
    <row r="24" spans="2:9" x14ac:dyDescent="0.25">
      <c r="B24"/>
      <c r="C24"/>
      <c r="D24"/>
      <c r="E24"/>
      <c r="F24"/>
    </row>
    <row r="25" spans="2:9" x14ac:dyDescent="0.25">
      <c r="B25" s="39" t="s">
        <v>247</v>
      </c>
      <c r="C25"/>
      <c r="D25"/>
      <c r="E25"/>
      <c r="F25"/>
    </row>
    <row r="26" spans="2:9" x14ac:dyDescent="0.25">
      <c r="B26" s="26" t="s">
        <v>248</v>
      </c>
      <c r="C26"/>
      <c r="D26"/>
      <c r="E26"/>
      <c r="F26"/>
    </row>
    <row r="27" spans="2:9" x14ac:dyDescent="0.25">
      <c r="B27"/>
      <c r="C27"/>
      <c r="D27"/>
      <c r="E27"/>
      <c r="F27"/>
    </row>
    <row r="28" spans="2:9" x14ac:dyDescent="0.25">
      <c r="B28"/>
      <c r="C28"/>
      <c r="D28"/>
      <c r="E28"/>
    </row>
    <row r="29" spans="2:9" x14ac:dyDescent="0.25">
      <c r="B29"/>
      <c r="C29"/>
      <c r="D29"/>
      <c r="E29"/>
    </row>
    <row r="30" spans="2:9" x14ac:dyDescent="0.25">
      <c r="B30" s="5" t="s">
        <v>249</v>
      </c>
      <c r="C30" s="47"/>
      <c r="D30" s="47"/>
      <c r="E30" s="47"/>
      <c r="F30" s="47"/>
      <c r="G30" s="47"/>
      <c r="H30" s="47"/>
      <c r="I30" s="47"/>
    </row>
    <row r="31" spans="2:9" ht="50.1" customHeight="1" x14ac:dyDescent="0.25">
      <c r="B31" s="45" t="s">
        <v>250</v>
      </c>
      <c r="C31" s="46" t="s">
        <v>251</v>
      </c>
      <c r="D31" s="46"/>
      <c r="E31" s="46"/>
      <c r="F31" s="46"/>
      <c r="G31" s="46"/>
      <c r="H31" s="46"/>
      <c r="I31" s="46"/>
    </row>
    <row r="32" spans="2:9" ht="50.1" customHeight="1" x14ac:dyDescent="0.25">
      <c r="B32" s="45" t="s">
        <v>252</v>
      </c>
      <c r="C32" s="46" t="s">
        <v>253</v>
      </c>
      <c r="D32" s="46"/>
      <c r="E32" s="46"/>
      <c r="F32" s="46"/>
      <c r="G32" s="46"/>
      <c r="H32" s="46"/>
      <c r="I32" s="46"/>
    </row>
    <row r="33" spans="2:9" x14ac:dyDescent="0.25">
      <c r="B33" s="45" t="s">
        <v>235</v>
      </c>
      <c r="C33" s="46" t="s">
        <v>256</v>
      </c>
      <c r="D33" s="46"/>
      <c r="E33" s="46"/>
      <c r="F33" s="46"/>
      <c r="G33" s="46"/>
      <c r="H33" s="46"/>
      <c r="I33" s="46"/>
    </row>
    <row r="34" spans="2:9" x14ac:dyDescent="0.25">
      <c r="B34" s="45" t="s">
        <v>254</v>
      </c>
      <c r="C34" s="46" t="s">
        <v>255</v>
      </c>
      <c r="D34" s="46"/>
      <c r="E34" s="46"/>
      <c r="F34" s="46"/>
      <c r="G34" s="46"/>
      <c r="H34" s="46"/>
      <c r="I34" s="46"/>
    </row>
    <row r="35" spans="2:9" x14ac:dyDescent="0.25">
      <c r="B35" s="45" t="s">
        <v>234</v>
      </c>
      <c r="C35" s="46" t="s">
        <v>257</v>
      </c>
      <c r="D35" s="46"/>
      <c r="E35" s="46"/>
      <c r="F35" s="46"/>
      <c r="G35" s="46"/>
      <c r="H35" s="46"/>
      <c r="I35" s="46"/>
    </row>
  </sheetData>
  <mergeCells count="6">
    <mergeCell ref="C35:I35"/>
    <mergeCell ref="C30:I30"/>
    <mergeCell ref="C31:I31"/>
    <mergeCell ref="C32:I32"/>
    <mergeCell ref="C33:I33"/>
    <mergeCell ref="C34:I34"/>
  </mergeCells>
  <pageMargins left="0.7" right="0.7" top="0.75" bottom="0.75" header="0.3" footer="0.3"/>
  <pageSetup paperSize="9" orientation="landscape" horizontalDpi="0" verticalDpi="0"/>
  <ignoredErrors>
    <ignoredError sqref="C6:D6 C17" numberStoredAsText="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4CAD7-0D4C-254C-9A92-F4B6F858AF16}">
  <dimension ref="A1:G49"/>
  <sheetViews>
    <sheetView topLeftCell="A2" zoomScale="150" zoomScaleNormal="150" zoomScalePageLayoutView="92" workbookViewId="0">
      <selection activeCell="B20" sqref="B20"/>
    </sheetView>
  </sheetViews>
  <sheetFormatPr defaultColWidth="10.7109375" defaultRowHeight="15" x14ac:dyDescent="0.25"/>
  <cols>
    <col min="1" max="1" width="7.140625" style="4" customWidth="1"/>
    <col min="2" max="2" width="52.7109375" style="4" customWidth="1"/>
    <col min="3" max="5" width="12.42578125" style="7" customWidth="1"/>
    <col min="6" max="7" width="12.42578125" style="4" customWidth="1"/>
    <col min="8" max="16384" width="10.7109375" style="4"/>
  </cols>
  <sheetData>
    <row r="1" spans="1:7" ht="45" customHeight="1" x14ac:dyDescent="0.25"/>
    <row r="2" spans="1:7" s="2" customFormat="1" ht="45" customHeight="1" x14ac:dyDescent="0.25">
      <c r="A2" s="1">
        <v>2024</v>
      </c>
      <c r="B2" s="11" t="s">
        <v>23</v>
      </c>
      <c r="C2" s="6"/>
      <c r="D2" s="6"/>
      <c r="E2" s="6"/>
    </row>
    <row r="3" spans="1:7" ht="39.950000000000003" customHeight="1" x14ac:dyDescent="0.3">
      <c r="B3" s="10" t="s">
        <v>258</v>
      </c>
    </row>
    <row r="5" spans="1:7" x14ac:dyDescent="0.25">
      <c r="B5" s="5" t="s">
        <v>259</v>
      </c>
      <c r="C5" s="5">
        <v>2022</v>
      </c>
      <c r="D5" s="5">
        <v>2023</v>
      </c>
      <c r="E5" s="5">
        <v>2024</v>
      </c>
    </row>
    <row r="6" spans="1:7" x14ac:dyDescent="0.25">
      <c r="B6" t="s">
        <v>260</v>
      </c>
      <c r="C6">
        <v>132773</v>
      </c>
      <c r="D6">
        <v>141837</v>
      </c>
      <c r="E6">
        <v>174918</v>
      </c>
    </row>
    <row r="7" spans="1:7" x14ac:dyDescent="0.25">
      <c r="B7"/>
      <c r="C7"/>
      <c r="D7"/>
      <c r="E7"/>
    </row>
    <row r="8" spans="1:7" x14ac:dyDescent="0.25">
      <c r="B8" s="5" t="s">
        <v>261</v>
      </c>
      <c r="C8" s="5">
        <v>2022</v>
      </c>
      <c r="D8" s="5">
        <v>2023</v>
      </c>
      <c r="E8" s="5">
        <v>2024</v>
      </c>
    </row>
    <row r="9" spans="1:7" x14ac:dyDescent="0.25">
      <c r="B9" t="s">
        <v>262</v>
      </c>
      <c r="C9">
        <v>2128</v>
      </c>
      <c r="D9">
        <v>2490</v>
      </c>
      <c r="E9">
        <v>3162</v>
      </c>
      <c r="F9"/>
    </row>
    <row r="10" spans="1:7" x14ac:dyDescent="0.25">
      <c r="B10" t="s">
        <v>263</v>
      </c>
      <c r="C10">
        <v>244</v>
      </c>
      <c r="D10">
        <v>249</v>
      </c>
      <c r="E10">
        <v>88</v>
      </c>
      <c r="F10"/>
    </row>
    <row r="11" spans="1:7" ht="16.5" x14ac:dyDescent="0.25">
      <c r="B11" s="36" t="s">
        <v>264</v>
      </c>
      <c r="C11">
        <v>907</v>
      </c>
      <c r="D11">
        <v>875</v>
      </c>
      <c r="E11">
        <v>1690</v>
      </c>
      <c r="F11"/>
      <c r="G11"/>
    </row>
    <row r="12" spans="1:7" x14ac:dyDescent="0.25">
      <c r="B12" t="s">
        <v>265</v>
      </c>
      <c r="C12">
        <v>121</v>
      </c>
      <c r="D12">
        <v>81</v>
      </c>
      <c r="E12">
        <v>260</v>
      </c>
      <c r="F12"/>
    </row>
    <row r="13" spans="1:7" x14ac:dyDescent="0.25">
      <c r="B13" t="s">
        <v>266</v>
      </c>
      <c r="C13">
        <v>2171</v>
      </c>
      <c r="D13">
        <v>1841</v>
      </c>
      <c r="E13">
        <v>1534</v>
      </c>
      <c r="F13"/>
    </row>
    <row r="14" spans="1:7" x14ac:dyDescent="0.25">
      <c r="B14" t="s">
        <v>267</v>
      </c>
      <c r="C14">
        <v>574</v>
      </c>
      <c r="D14">
        <v>801</v>
      </c>
      <c r="E14">
        <v>1839</v>
      </c>
      <c r="F14"/>
    </row>
    <row r="15" spans="1:7" x14ac:dyDescent="0.25">
      <c r="B15"/>
      <c r="C15"/>
      <c r="D15"/>
      <c r="E15"/>
      <c r="F15"/>
    </row>
    <row r="16" spans="1:7" x14ac:dyDescent="0.25">
      <c r="B16" s="26" t="s">
        <v>268</v>
      </c>
      <c r="C16"/>
      <c r="D16"/>
      <c r="E16"/>
      <c r="F16"/>
    </row>
    <row r="17" spans="2:6" x14ac:dyDescent="0.25">
      <c r="B17"/>
      <c r="C17"/>
      <c r="D17"/>
      <c r="E17"/>
      <c r="F17"/>
    </row>
    <row r="18" spans="2:6" x14ac:dyDescent="0.25">
      <c r="B18"/>
      <c r="C18"/>
      <c r="D18"/>
      <c r="E18"/>
      <c r="F18"/>
    </row>
    <row r="19" spans="2:6" x14ac:dyDescent="0.25">
      <c r="B19"/>
      <c r="C19"/>
      <c r="D19"/>
      <c r="E19"/>
      <c r="F19"/>
    </row>
    <row r="20" spans="2:6" x14ac:dyDescent="0.25">
      <c r="B20"/>
      <c r="C20"/>
      <c r="D20"/>
      <c r="E20"/>
      <c r="F20"/>
    </row>
    <row r="21" spans="2:6" x14ac:dyDescent="0.25">
      <c r="B21"/>
      <c r="C21"/>
      <c r="D21"/>
      <c r="E21"/>
      <c r="F21"/>
    </row>
    <row r="22" spans="2:6" x14ac:dyDescent="0.25">
      <c r="B22"/>
      <c r="C22"/>
      <c r="D22"/>
      <c r="E22"/>
      <c r="F22"/>
    </row>
    <row r="23" spans="2:6" x14ac:dyDescent="0.25">
      <c r="B23"/>
      <c r="C23"/>
      <c r="D23"/>
      <c r="E23"/>
      <c r="F23"/>
    </row>
    <row r="24" spans="2:6" x14ac:dyDescent="0.25">
      <c r="B24"/>
      <c r="C24"/>
      <c r="D24"/>
      <c r="E24"/>
      <c r="F24"/>
    </row>
    <row r="25" spans="2:6" x14ac:dyDescent="0.25">
      <c r="B25"/>
      <c r="C25"/>
      <c r="D25"/>
      <c r="E25"/>
      <c r="F25"/>
    </row>
    <row r="26" spans="2:6" x14ac:dyDescent="0.25">
      <c r="B26"/>
      <c r="C26"/>
      <c r="D26"/>
      <c r="E26"/>
      <c r="F26"/>
    </row>
    <row r="27" spans="2:6" x14ac:dyDescent="0.25">
      <c r="B27"/>
      <c r="C27"/>
      <c r="D27"/>
      <c r="E27"/>
      <c r="F27"/>
    </row>
    <row r="28" spans="2:6" x14ac:dyDescent="0.25">
      <c r="B28"/>
      <c r="C28"/>
      <c r="D28"/>
      <c r="E28"/>
      <c r="F28"/>
    </row>
    <row r="29" spans="2:6" x14ac:dyDescent="0.25">
      <c r="B29"/>
      <c r="C29"/>
      <c r="D29"/>
      <c r="E29"/>
      <c r="F29"/>
    </row>
    <row r="30" spans="2:6" x14ac:dyDescent="0.25">
      <c r="B30"/>
      <c r="C30"/>
      <c r="D30"/>
      <c r="E30"/>
      <c r="F30"/>
    </row>
    <row r="31" spans="2:6" x14ac:dyDescent="0.25">
      <c r="B31"/>
      <c r="C31"/>
      <c r="D31"/>
      <c r="E31"/>
      <c r="F31"/>
    </row>
    <row r="32" spans="2:6" x14ac:dyDescent="0.25">
      <c r="B32"/>
      <c r="C32"/>
      <c r="D32"/>
      <c r="E32"/>
      <c r="F32"/>
    </row>
    <row r="33" spans="2:6" x14ac:dyDescent="0.25">
      <c r="B33"/>
      <c r="C33"/>
      <c r="D33"/>
      <c r="E33"/>
      <c r="F33"/>
    </row>
    <row r="34" spans="2:6" x14ac:dyDescent="0.25">
      <c r="B34"/>
      <c r="C34"/>
      <c r="D34"/>
      <c r="E34"/>
      <c r="F34"/>
    </row>
    <row r="35" spans="2:6" x14ac:dyDescent="0.25">
      <c r="B35"/>
      <c r="C35"/>
      <c r="D35"/>
      <c r="E35"/>
      <c r="F35"/>
    </row>
    <row r="36" spans="2:6" x14ac:dyDescent="0.25">
      <c r="B36"/>
      <c r="C36"/>
      <c r="D36"/>
      <c r="E36"/>
      <c r="F36"/>
    </row>
    <row r="37" spans="2:6" x14ac:dyDescent="0.25">
      <c r="B37"/>
      <c r="C37"/>
      <c r="D37"/>
      <c r="E37"/>
      <c r="F37"/>
    </row>
    <row r="38" spans="2:6" x14ac:dyDescent="0.25">
      <c r="B38"/>
      <c r="C38"/>
      <c r="D38"/>
      <c r="E38"/>
      <c r="F38"/>
    </row>
    <row r="39" spans="2:6" x14ac:dyDescent="0.25">
      <c r="B39"/>
      <c r="C39"/>
      <c r="D39"/>
      <c r="E39"/>
      <c r="F39"/>
    </row>
    <row r="40" spans="2:6" x14ac:dyDescent="0.25">
      <c r="B40"/>
      <c r="C40"/>
      <c r="D40"/>
      <c r="E40"/>
      <c r="F40"/>
    </row>
    <row r="41" spans="2:6" x14ac:dyDescent="0.25">
      <c r="B41"/>
      <c r="C41"/>
      <c r="D41"/>
      <c r="E41"/>
      <c r="F41"/>
    </row>
    <row r="42" spans="2:6" x14ac:dyDescent="0.25">
      <c r="B42"/>
      <c r="C42"/>
      <c r="D42"/>
      <c r="E42"/>
      <c r="F42"/>
    </row>
    <row r="43" spans="2:6" x14ac:dyDescent="0.25">
      <c r="B43"/>
      <c r="C43"/>
      <c r="D43"/>
      <c r="E43"/>
      <c r="F43"/>
    </row>
    <row r="44" spans="2:6" x14ac:dyDescent="0.25">
      <c r="B44"/>
      <c r="C44"/>
      <c r="D44"/>
      <c r="E44"/>
      <c r="F44"/>
    </row>
    <row r="45" spans="2:6" x14ac:dyDescent="0.25">
      <c r="B45"/>
      <c r="C45"/>
      <c r="D45"/>
      <c r="E45"/>
      <c r="F45"/>
    </row>
    <row r="46" spans="2:6" x14ac:dyDescent="0.25">
      <c r="B46"/>
      <c r="C46"/>
      <c r="D46"/>
      <c r="E46"/>
      <c r="F46"/>
    </row>
    <row r="47" spans="2:6" x14ac:dyDescent="0.25">
      <c r="B47"/>
      <c r="C47"/>
      <c r="D47"/>
      <c r="E47"/>
      <c r="F47"/>
    </row>
    <row r="48" spans="2:6" x14ac:dyDescent="0.25">
      <c r="B48"/>
      <c r="C48"/>
      <c r="D48"/>
      <c r="E48"/>
      <c r="F48"/>
    </row>
    <row r="49" spans="2:6" x14ac:dyDescent="0.25">
      <c r="B49"/>
      <c r="C49"/>
      <c r="D49"/>
      <c r="E49"/>
      <c r="F49"/>
    </row>
  </sheetData>
  <pageMargins left="0.7" right="0.7" top="0.75" bottom="0.75" header="0.3" footer="0.3"/>
  <pageSetup paperSize="9" orientation="landscape" horizontalDpi="0" verticalDpi="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98929-35C2-EC48-ACC8-281BC90F01D7}">
  <dimension ref="A1:G49"/>
  <sheetViews>
    <sheetView topLeftCell="A3" zoomScale="150" zoomScaleNormal="150" zoomScalePageLayoutView="92" workbookViewId="0">
      <selection activeCell="I13" sqref="I13"/>
    </sheetView>
  </sheetViews>
  <sheetFormatPr defaultColWidth="10.7109375" defaultRowHeight="15" x14ac:dyDescent="0.25"/>
  <cols>
    <col min="1" max="1" width="7.140625" style="4" customWidth="1"/>
    <col min="2" max="2" width="52.7109375" style="4" customWidth="1"/>
    <col min="3" max="5" width="12.42578125" style="7" customWidth="1"/>
    <col min="6" max="7" width="12.42578125" style="4" customWidth="1"/>
    <col min="8" max="16384" width="10.7109375" style="4"/>
  </cols>
  <sheetData>
    <row r="1" spans="1:7" ht="45" customHeight="1" x14ac:dyDescent="0.25"/>
    <row r="2" spans="1:7" s="2" customFormat="1" ht="45" customHeight="1" x14ac:dyDescent="0.25">
      <c r="A2" s="1">
        <v>2024</v>
      </c>
      <c r="B2" s="11" t="s">
        <v>23</v>
      </c>
      <c r="C2" s="6"/>
      <c r="D2" s="6"/>
      <c r="E2" s="6"/>
    </row>
    <row r="3" spans="1:7" ht="39.950000000000003" customHeight="1" x14ac:dyDescent="0.3">
      <c r="B3" s="10" t="s">
        <v>269</v>
      </c>
    </row>
    <row r="5" spans="1:7" x14ac:dyDescent="0.25">
      <c r="B5" s="5" t="s">
        <v>270</v>
      </c>
      <c r="C5" s="5"/>
      <c r="D5" s="5">
        <v>2023</v>
      </c>
      <c r="E5" s="5">
        <v>2024</v>
      </c>
    </row>
    <row r="6" spans="1:7" x14ac:dyDescent="0.25">
      <c r="B6" t="s">
        <v>271</v>
      </c>
      <c r="C6"/>
      <c r="D6">
        <v>3</v>
      </c>
      <c r="E6">
        <v>1</v>
      </c>
    </row>
    <row r="7" spans="1:7" x14ac:dyDescent="0.25">
      <c r="B7" t="s">
        <v>272</v>
      </c>
      <c r="C7"/>
      <c r="D7">
        <v>0</v>
      </c>
      <c r="E7">
        <v>0</v>
      </c>
    </row>
    <row r="8" spans="1:7" x14ac:dyDescent="0.25">
      <c r="B8" t="s">
        <v>273</v>
      </c>
      <c r="C8"/>
      <c r="D8">
        <v>0</v>
      </c>
      <c r="E8">
        <v>0</v>
      </c>
    </row>
    <row r="9" spans="1:7" x14ac:dyDescent="0.25">
      <c r="B9" t="s">
        <v>123</v>
      </c>
      <c r="C9"/>
      <c r="D9">
        <v>0</v>
      </c>
      <c r="E9">
        <v>0</v>
      </c>
      <c r="F9"/>
    </row>
    <row r="10" spans="1:7" x14ac:dyDescent="0.25">
      <c r="B10" t="s">
        <v>274</v>
      </c>
      <c r="C10"/>
      <c r="D10">
        <v>0</v>
      </c>
      <c r="E10">
        <v>0</v>
      </c>
      <c r="F10"/>
    </row>
    <row r="11" spans="1:7" x14ac:dyDescent="0.25">
      <c r="B11" s="9" t="s">
        <v>275</v>
      </c>
      <c r="C11" s="9"/>
      <c r="D11" s="9">
        <v>3</v>
      </c>
      <c r="E11" s="9">
        <f>SUM(E6:E10)</f>
        <v>1</v>
      </c>
      <c r="F11"/>
      <c r="G11"/>
    </row>
    <row r="12" spans="1:7" x14ac:dyDescent="0.25">
      <c r="B12"/>
      <c r="C12"/>
      <c r="D12"/>
      <c r="E12"/>
      <c r="F12"/>
    </row>
    <row r="13" spans="1:7" x14ac:dyDescent="0.25">
      <c r="B13" s="5" t="s">
        <v>276</v>
      </c>
      <c r="C13" s="8"/>
      <c r="D13" s="5">
        <v>2023</v>
      </c>
      <c r="E13" s="5">
        <v>2024</v>
      </c>
      <c r="F13"/>
    </row>
    <row r="14" spans="1:7" x14ac:dyDescent="0.25">
      <c r="B14" t="s">
        <v>277</v>
      </c>
      <c r="C14"/>
      <c r="D14" s="40">
        <f>14375+13785+14375</f>
        <v>42535</v>
      </c>
      <c r="E14" s="40">
        <v>15480</v>
      </c>
      <c r="F14"/>
    </row>
    <row r="15" spans="1:7" x14ac:dyDescent="0.25">
      <c r="B15"/>
      <c r="C15"/>
      <c r="D15"/>
      <c r="E15"/>
      <c r="F15"/>
    </row>
    <row r="16" spans="1:7" x14ac:dyDescent="0.25">
      <c r="B16"/>
      <c r="C16"/>
      <c r="D16"/>
      <c r="E16"/>
      <c r="F16"/>
    </row>
    <row r="17" spans="2:6" x14ac:dyDescent="0.25">
      <c r="B17"/>
      <c r="C17"/>
      <c r="D17"/>
      <c r="E17"/>
      <c r="F17"/>
    </row>
    <row r="18" spans="2:6" x14ac:dyDescent="0.25">
      <c r="B18"/>
      <c r="C18"/>
      <c r="D18"/>
      <c r="E18"/>
      <c r="F18"/>
    </row>
    <row r="19" spans="2:6" x14ac:dyDescent="0.25">
      <c r="B19"/>
      <c r="C19"/>
      <c r="D19"/>
      <c r="E19"/>
      <c r="F19"/>
    </row>
    <row r="20" spans="2:6" x14ac:dyDescent="0.25">
      <c r="B20"/>
      <c r="C20"/>
      <c r="D20"/>
      <c r="E20"/>
      <c r="F20"/>
    </row>
    <row r="21" spans="2:6" x14ac:dyDescent="0.25">
      <c r="B21"/>
      <c r="C21"/>
      <c r="D21"/>
      <c r="E21"/>
      <c r="F21"/>
    </row>
    <row r="22" spans="2:6" x14ac:dyDescent="0.25">
      <c r="B22"/>
      <c r="C22"/>
      <c r="D22"/>
      <c r="E22"/>
      <c r="F22"/>
    </row>
    <row r="23" spans="2:6" x14ac:dyDescent="0.25">
      <c r="B23"/>
      <c r="C23"/>
      <c r="D23"/>
      <c r="E23"/>
      <c r="F23"/>
    </row>
    <row r="24" spans="2:6" x14ac:dyDescent="0.25">
      <c r="B24"/>
      <c r="C24"/>
      <c r="D24"/>
      <c r="E24"/>
      <c r="F24"/>
    </row>
    <row r="25" spans="2:6" x14ac:dyDescent="0.25">
      <c r="B25"/>
      <c r="C25"/>
      <c r="D25"/>
      <c r="E25"/>
      <c r="F25"/>
    </row>
    <row r="26" spans="2:6" x14ac:dyDescent="0.25">
      <c r="B26"/>
      <c r="C26"/>
      <c r="D26"/>
      <c r="E26"/>
      <c r="F26"/>
    </row>
    <row r="27" spans="2:6" x14ac:dyDescent="0.25">
      <c r="B27"/>
      <c r="C27"/>
      <c r="D27"/>
      <c r="E27"/>
      <c r="F27"/>
    </row>
    <row r="28" spans="2:6" x14ac:dyDescent="0.25">
      <c r="B28"/>
      <c r="C28"/>
      <c r="D28"/>
      <c r="E28"/>
      <c r="F28"/>
    </row>
    <row r="29" spans="2:6" x14ac:dyDescent="0.25">
      <c r="B29"/>
      <c r="C29"/>
      <c r="D29"/>
      <c r="E29"/>
      <c r="F29"/>
    </row>
    <row r="30" spans="2:6" x14ac:dyDescent="0.25">
      <c r="B30"/>
      <c r="C30"/>
      <c r="D30"/>
      <c r="E30"/>
      <c r="F30"/>
    </row>
    <row r="31" spans="2:6" x14ac:dyDescent="0.25">
      <c r="B31"/>
      <c r="C31"/>
      <c r="D31"/>
      <c r="E31"/>
      <c r="F31"/>
    </row>
    <row r="32" spans="2:6" x14ac:dyDescent="0.25">
      <c r="B32"/>
      <c r="C32"/>
      <c r="D32"/>
      <c r="E32"/>
      <c r="F32"/>
    </row>
    <row r="33" spans="2:6" x14ac:dyDescent="0.25">
      <c r="B33"/>
      <c r="C33"/>
      <c r="D33"/>
      <c r="E33"/>
      <c r="F33"/>
    </row>
    <row r="34" spans="2:6" x14ac:dyDescent="0.25">
      <c r="B34"/>
      <c r="C34"/>
      <c r="D34"/>
      <c r="E34"/>
      <c r="F34"/>
    </row>
    <row r="35" spans="2:6" x14ac:dyDescent="0.25">
      <c r="B35"/>
      <c r="C35"/>
      <c r="D35"/>
      <c r="E35"/>
      <c r="F35"/>
    </row>
    <row r="36" spans="2:6" x14ac:dyDescent="0.25">
      <c r="B36"/>
      <c r="C36"/>
      <c r="D36"/>
      <c r="E36"/>
      <c r="F36"/>
    </row>
    <row r="37" spans="2:6" x14ac:dyDescent="0.25">
      <c r="B37"/>
      <c r="C37"/>
      <c r="D37"/>
      <c r="E37"/>
      <c r="F37"/>
    </row>
    <row r="38" spans="2:6" x14ac:dyDescent="0.25">
      <c r="B38"/>
      <c r="C38"/>
      <c r="D38"/>
      <c r="E38"/>
      <c r="F38"/>
    </row>
    <row r="39" spans="2:6" x14ac:dyDescent="0.25">
      <c r="B39"/>
      <c r="C39"/>
      <c r="D39"/>
      <c r="E39"/>
      <c r="F39"/>
    </row>
    <row r="40" spans="2:6" x14ac:dyDescent="0.25">
      <c r="B40"/>
      <c r="C40"/>
      <c r="D40"/>
      <c r="E40"/>
      <c r="F40"/>
    </row>
    <row r="41" spans="2:6" x14ac:dyDescent="0.25">
      <c r="B41"/>
      <c r="C41"/>
      <c r="D41"/>
      <c r="E41"/>
      <c r="F41"/>
    </row>
    <row r="42" spans="2:6" x14ac:dyDescent="0.25">
      <c r="B42"/>
      <c r="C42"/>
      <c r="D42"/>
      <c r="E42"/>
      <c r="F42"/>
    </row>
    <row r="43" spans="2:6" x14ac:dyDescent="0.25">
      <c r="B43"/>
      <c r="C43"/>
      <c r="D43"/>
      <c r="E43"/>
      <c r="F43"/>
    </row>
    <row r="44" spans="2:6" x14ac:dyDescent="0.25">
      <c r="B44"/>
      <c r="C44"/>
      <c r="D44"/>
      <c r="E44"/>
      <c r="F44"/>
    </row>
    <row r="45" spans="2:6" x14ac:dyDescent="0.25">
      <c r="B45"/>
      <c r="C45"/>
      <c r="D45"/>
      <c r="E45"/>
      <c r="F45"/>
    </row>
    <row r="46" spans="2:6" x14ac:dyDescent="0.25">
      <c r="B46"/>
      <c r="C46"/>
      <c r="D46"/>
      <c r="E46"/>
      <c r="F46"/>
    </row>
    <row r="47" spans="2:6" x14ac:dyDescent="0.25">
      <c r="B47"/>
      <c r="C47"/>
      <c r="D47"/>
      <c r="E47"/>
      <c r="F47"/>
    </row>
    <row r="48" spans="2:6" x14ac:dyDescent="0.25">
      <c r="B48"/>
      <c r="C48"/>
      <c r="D48"/>
      <c r="E48"/>
      <c r="F48"/>
    </row>
    <row r="49" spans="2:6" x14ac:dyDescent="0.25">
      <c r="B49"/>
      <c r="C49"/>
      <c r="D49"/>
      <c r="E49"/>
      <c r="F49"/>
    </row>
  </sheetData>
  <pageMargins left="0.7" right="0.7" top="0.75" bottom="0.75" header="0.3" footer="0.3"/>
  <pageSetup paperSize="9" orientation="landscape" horizontalDpi="0" verticalDpi="0"/>
  <ignoredErrors>
    <ignoredError sqref="E11" formulaRange="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4100B3C6D11D4AB75CC2047C621269" ma:contentTypeVersion="14" ma:contentTypeDescription="Create a new document." ma:contentTypeScope="" ma:versionID="1f245c6ff1fab8e8a38a5cc263a2afa2">
  <xsd:schema xmlns:xsd="http://www.w3.org/2001/XMLSchema" xmlns:xs="http://www.w3.org/2001/XMLSchema" xmlns:p="http://schemas.microsoft.com/office/2006/metadata/properties" xmlns:ns2="bb7fbb36-51b9-4d3a-a1e2-ba36640df8bb" xmlns:ns3="4a9645da-998b-40d7-ac4d-f809fff4143c" targetNamespace="http://schemas.microsoft.com/office/2006/metadata/properties" ma:root="true" ma:fieldsID="25ad8952e0488c0caab44e64647896af" ns2:_="" ns3:_="">
    <xsd:import namespace="bb7fbb36-51b9-4d3a-a1e2-ba36640df8bb"/>
    <xsd:import namespace="4a9645da-998b-40d7-ac4d-f809fff4143c"/>
    <xsd:element name="properties">
      <xsd:complexType>
        <xsd:sequence>
          <xsd:element name="documentManagement">
            <xsd:complexType>
              <xsd:all>
                <xsd:element ref="ns2:b03af43a342e43f88aea40b1e7dec2b4" minOccurs="0"/>
                <xsd:element ref="ns2:TaxCatchAll" minOccurs="0"/>
                <xsd:element ref="ns2:TaxCatchAllLabel" minOccurs="0"/>
                <xsd:element ref="ns2:c7888b1f4c1645b3a706e11444d55329"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7fbb36-51b9-4d3a-a1e2-ba36640df8bb" elementFormDefault="qualified">
    <xsd:import namespace="http://schemas.microsoft.com/office/2006/documentManagement/types"/>
    <xsd:import namespace="http://schemas.microsoft.com/office/infopath/2007/PartnerControls"/>
    <xsd:element name="b03af43a342e43f88aea40b1e7dec2b4" ma:index="8" nillable="true" ma:taxonomy="true" ma:internalName="b03af43a342e43f88aea40b1e7dec2b4" ma:taxonomyFieldName="SM_Department" ma:displayName="Department" ma:default="1;#Sustainability|8033c6c3-88bc-47ee-aaa4-87208d528c26" ma:fieldId="{b03af43a-342e-43f8-8aea-40b1e7dec2b4}" ma:sspId="df8466a8-0a27-4861-b2a7-dae9bed8d027" ma:termSetId="b42a7499-f73a-4fc8-b051-d35d217f6356"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d3e49f37-2613-4840-915f-af99b7185a7e}" ma:internalName="TaxCatchAll" ma:showField="CatchAllData" ma:web="6403b51e-fd77-49e3-a9af-50f6fc924ae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d3e49f37-2613-4840-915f-af99b7185a7e}" ma:internalName="TaxCatchAllLabel" ma:readOnly="true" ma:showField="CatchAllDataLabel" ma:web="6403b51e-fd77-49e3-a9af-50f6fc924aec">
      <xsd:complexType>
        <xsd:complexContent>
          <xsd:extension base="dms:MultiChoiceLookup">
            <xsd:sequence>
              <xsd:element name="Value" type="dms:Lookup" maxOccurs="unbounded" minOccurs="0" nillable="true"/>
            </xsd:sequence>
          </xsd:extension>
        </xsd:complexContent>
      </xsd:complexType>
    </xsd:element>
    <xsd:element name="c7888b1f4c1645b3a706e11444d55329" ma:index="12" nillable="true" ma:taxonomy="true" ma:internalName="c7888b1f4c1645b3a706e11444d55329" ma:taxonomyFieldName="SM_Location" ma:displayName="Location" ma:default="2;#Brisbane|0a002c4a-3d17-4e2d-b279-1a84d33ce43e" ma:fieldId="{c7888b1f-4c16-45b3-a706-e11444d55329}" ma:sspId="df8466a8-0a27-4861-b2a7-dae9bed8d027" ma:termSetId="95d7ab97-d496-45a3-ae22-74dfb1222b7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a9645da-998b-40d7-ac4d-f809fff4143c"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f8466a8-0a27-4861-b2a7-dae9bed8d027"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b03af43a342e43f88aea40b1e7dec2b4 xmlns="bb7fbb36-51b9-4d3a-a1e2-ba36640df8bb">
      <Terms xmlns="http://schemas.microsoft.com/office/infopath/2007/PartnerControls">
        <TermInfo xmlns="http://schemas.microsoft.com/office/infopath/2007/PartnerControls">
          <TermName xmlns="http://schemas.microsoft.com/office/infopath/2007/PartnerControls">Sustainability</TermName>
          <TermId xmlns="http://schemas.microsoft.com/office/infopath/2007/PartnerControls">8033c6c3-88bc-47ee-aaa4-87208d528c26</TermId>
        </TermInfo>
      </Terms>
    </b03af43a342e43f88aea40b1e7dec2b4>
    <TaxCatchAll xmlns="bb7fbb36-51b9-4d3a-a1e2-ba36640df8bb">
      <Value>2</Value>
      <Value>1</Value>
    </TaxCatchAll>
    <lcf76f155ced4ddcb4097134ff3c332f xmlns="4a9645da-998b-40d7-ac4d-f809fff4143c">
      <Terms xmlns="http://schemas.microsoft.com/office/infopath/2007/PartnerControls"/>
    </lcf76f155ced4ddcb4097134ff3c332f>
    <c7888b1f4c1645b3a706e11444d55329 xmlns="bb7fbb36-51b9-4d3a-a1e2-ba36640df8bb">
      <Terms xmlns="http://schemas.microsoft.com/office/infopath/2007/PartnerControls">
        <TermInfo xmlns="http://schemas.microsoft.com/office/infopath/2007/PartnerControls">
          <TermName xmlns="http://schemas.microsoft.com/office/infopath/2007/PartnerControls">Brisbane</TermName>
          <TermId xmlns="http://schemas.microsoft.com/office/infopath/2007/PartnerControls">0a002c4a-3d17-4e2d-b279-1a84d33ce43e</TermId>
        </TermInfo>
      </Terms>
    </c7888b1f4c1645b3a706e11444d55329>
  </documentManagement>
</p:properties>
</file>

<file path=customXml/item3.xml><?xml version="1.0" encoding="utf-8"?>
<?mso-contentType ?>
<SharedContentType xmlns="Microsoft.SharePoint.Taxonomy.ContentTypeSync" SourceId="df8466a8-0a27-4861-b2a7-dae9bed8d027"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0018C8-50CC-4230-A2FA-0458A5A6CE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7fbb36-51b9-4d3a-a1e2-ba36640df8bb"/>
    <ds:schemaRef ds:uri="4a9645da-998b-40d7-ac4d-f809fff414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957C5C-09D1-4187-8C65-182604AC27FA}">
  <ds:schemaRefs>
    <ds:schemaRef ds:uri="http://schemas.microsoft.com/office/infopath/2007/PartnerControls"/>
    <ds:schemaRef ds:uri="http://purl.org/dc/elements/1.1/"/>
    <ds:schemaRef ds:uri="http://purl.org/dc/terms/"/>
    <ds:schemaRef ds:uri="http://schemas.openxmlformats.org/package/2006/metadata/core-properties"/>
    <ds:schemaRef ds:uri="http://schemas.microsoft.com/office/2006/documentManagement/types"/>
    <ds:schemaRef ds:uri="215115ca-c2c9-4a6a-8d80-885f3e9bc3e1"/>
    <ds:schemaRef ds:uri="http://purl.org/dc/dcmitype/"/>
    <ds:schemaRef ds:uri="http://schemas.microsoft.com/office/2006/metadata/properties"/>
    <ds:schemaRef ds:uri="http://www.w3.org/XML/1998/namespace"/>
    <ds:schemaRef ds:uri="bb7fbb36-51b9-4d3a-a1e2-ba36640df8bb"/>
    <ds:schemaRef ds:uri="4a9645da-998b-40d7-ac4d-f809fff4143c"/>
  </ds:schemaRefs>
</ds:datastoreItem>
</file>

<file path=customXml/itemProps3.xml><?xml version="1.0" encoding="utf-8"?>
<ds:datastoreItem xmlns:ds="http://schemas.openxmlformats.org/officeDocument/2006/customXml" ds:itemID="{E508E20A-616C-4BD2-96B4-F7529BFEA557}">
  <ds:schemaRefs>
    <ds:schemaRef ds:uri="Microsoft.SharePoint.Taxonomy.ContentTypeSync"/>
  </ds:schemaRefs>
</ds:datastoreItem>
</file>

<file path=customXml/itemProps4.xml><?xml version="1.0" encoding="utf-8"?>
<ds:datastoreItem xmlns:ds="http://schemas.openxmlformats.org/officeDocument/2006/customXml" ds:itemID="{2FC6275E-E056-4935-91F7-BC63418CCD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Safety</vt:lpstr>
      <vt:lpstr>Workforce</vt:lpstr>
      <vt:lpstr>Economic Contribution</vt:lpstr>
      <vt:lpstr>GHG Emissions</vt:lpstr>
      <vt:lpstr>Land Management</vt:lpstr>
      <vt:lpstr>Energy Use</vt:lpstr>
      <vt:lpstr>Water</vt:lpstr>
      <vt:lpstr>Waste and Recycling</vt:lpstr>
      <vt:lpstr>Environmental Compliance</vt:lpstr>
      <vt:lpstr>Air Emissions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Abbey Jewell</dc:creator>
  <cp:lastModifiedBy>Andrew Gurnett</cp:lastModifiedBy>
  <dcterms:created xsi:type="dcterms:W3CDTF">2025-03-17T02:06:54Z</dcterms:created>
  <dcterms:modified xsi:type="dcterms:W3CDTF">2025-04-06T23:20:00Z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0x010100954100B3C6D11D4AB75CC2047C621269</vt:lpwstr>
  </property>
  <property fmtid="{D5CDD505-2E9C-101B-9397-08002B2CF9AE}" pid="3" name="SM_Department">
    <vt:lpwstr>1;#Sustainability|8033c6c3-88bc-47ee-aaa4-87208d528c26</vt:lpwstr>
  </property>
  <property fmtid="{D5CDD505-2E9C-101B-9397-08002B2CF9AE}" pid="4" name="SM_Location">
    <vt:lpwstr>2;#Brisbane|0a002c4a-3d17-4e2d-b279-1a84d33ce43e</vt:lpwstr>
  </property>
  <property fmtid="{D5CDD505-2E9C-101B-9397-08002B2CF9AE}" pid="5" name="MediaServiceImageTags">
    <vt:lpwstr/>
  </property>
</Properties>
</file>